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Gia_nc" sheetId="1" r:id="rId1"/>
  </sheets>
  <definedNames/>
  <calcPr fullCalcOnLoad="1"/>
</workbook>
</file>

<file path=xl/sharedStrings.xml><?xml version="1.0" encoding="utf-8"?>
<sst xmlns="http://schemas.openxmlformats.org/spreadsheetml/2006/main" count="385" uniqueCount="251">
  <si>
    <t>TT</t>
  </si>
  <si>
    <t>I</t>
  </si>
  <si>
    <t>CÔNG TÁC XÂY DỰNG</t>
  </si>
  <si>
    <t>(1)</t>
  </si>
  <si>
    <t>(2)</t>
  </si>
  <si>
    <t>(3)</t>
  </si>
  <si>
    <t>(4)</t>
  </si>
  <si>
    <t>(5)</t>
  </si>
  <si>
    <t>(6)</t>
  </si>
  <si>
    <t>(7)</t>
  </si>
  <si>
    <t>1.0/7</t>
  </si>
  <si>
    <t>2.0/7</t>
  </si>
  <si>
    <t>2.5/7</t>
  </si>
  <si>
    <t>3.0/7</t>
  </si>
  <si>
    <t>3.5/7</t>
  </si>
  <si>
    <t>4.0/7</t>
  </si>
  <si>
    <t>4.5/7</t>
  </si>
  <si>
    <t>5.0/7</t>
  </si>
  <si>
    <t>6.0/7</t>
  </si>
  <si>
    <t>7.0/7</t>
  </si>
  <si>
    <t>II</t>
  </si>
  <si>
    <t>KỸ SƯ</t>
  </si>
  <si>
    <t>1.0/8</t>
  </si>
  <si>
    <t>2.0/8</t>
  </si>
  <si>
    <t>8.0/8</t>
  </si>
  <si>
    <t>7.0/8</t>
  </si>
  <si>
    <t>6.0/8</t>
  </si>
  <si>
    <t>5.0/8</t>
  </si>
  <si>
    <t>4.0/8</t>
  </si>
  <si>
    <t>3.0/8</t>
  </si>
  <si>
    <t>- Kỹ sư khảo sát, thí nghiệm</t>
  </si>
  <si>
    <t>III</t>
  </si>
  <si>
    <t>1.0/2</t>
  </si>
  <si>
    <t>1.5/2</t>
  </si>
  <si>
    <t>2.0/2</t>
  </si>
  <si>
    <t>LÁI XE</t>
  </si>
  <si>
    <t>IV</t>
  </si>
  <si>
    <t>1.0/4</t>
  </si>
  <si>
    <t>2.0/4</t>
  </si>
  <si>
    <t>3.0/4</t>
  </si>
  <si>
    <t>4.0/4</t>
  </si>
  <si>
    <t>V</t>
  </si>
  <si>
    <t>Thủy thủ</t>
  </si>
  <si>
    <t>VI</t>
  </si>
  <si>
    <t>THỢ LẶN</t>
  </si>
  <si>
    <t>Thuyền phó</t>
  </si>
  <si>
    <t>Thuyền trưởng</t>
  </si>
  <si>
    <t>VẬN HÀNH TÀU THUYỀN</t>
  </si>
  <si>
    <t>NGHỆ NHÂN</t>
  </si>
  <si>
    <t>HỆ SỐ CẤP BẬC</t>
  </si>
  <si>
    <t xml:space="preserve">Chế tác đồ gỗ mỹ nghệ;
Chế tác đồ đá mỹ nghệ:
Chế tác tượng, biểu tượng.
</t>
  </si>
  <si>
    <t>(8)</t>
  </si>
  <si>
    <t>Xăng 92</t>
  </si>
  <si>
    <t>lít</t>
  </si>
  <si>
    <t>Điện</t>
  </si>
  <si>
    <t>kw</t>
  </si>
  <si>
    <t>Ma zút</t>
  </si>
  <si>
    <t>NHÓM NC XÂY DỰNG</t>
  </si>
  <si>
    <t>NHÓM NHÂN CÔNG</t>
  </si>
  <si>
    <t>CẤP BẬC NC</t>
  </si>
  <si>
    <t>BẢNG LƯƠNG CÔNG NHÂN</t>
  </si>
  <si>
    <t>Lưu ý: chỉ thay đổi số liệu trên các ô màu vàng</t>
  </si>
  <si>
    <t>x1/7N1</t>
  </si>
  <si>
    <t>x2/7N1</t>
  </si>
  <si>
    <t>x25/7N1</t>
  </si>
  <si>
    <t>x3/7N1</t>
  </si>
  <si>
    <t>x35/7N1</t>
  </si>
  <si>
    <t>x4/7N1</t>
  </si>
  <si>
    <t>x45/7N1</t>
  </si>
  <si>
    <t>x5/7N1</t>
  </si>
  <si>
    <t>x6/7N1</t>
  </si>
  <si>
    <t>x7/7N1</t>
  </si>
  <si>
    <t>x2/7N2</t>
  </si>
  <si>
    <t>x25/7N2</t>
  </si>
  <si>
    <t>x3/7N2</t>
  </si>
  <si>
    <t>x35/7N2</t>
  </si>
  <si>
    <t>x4/7N2</t>
  </si>
  <si>
    <t>x45/7N2</t>
  </si>
  <si>
    <t>x5/7N2</t>
  </si>
  <si>
    <t>x6/7N2</t>
  </si>
  <si>
    <t>x7/7N2</t>
  </si>
  <si>
    <t>x1/7N2</t>
  </si>
  <si>
    <t>x1/7N3</t>
  </si>
  <si>
    <t>x2/7N3</t>
  </si>
  <si>
    <t>x25/7N3</t>
  </si>
  <si>
    <t>x3/7N3</t>
  </si>
  <si>
    <t>x35/7N3</t>
  </si>
  <si>
    <t>x4/7N3</t>
  </si>
  <si>
    <t>x45/7N3</t>
  </si>
  <si>
    <t>x5/7N3</t>
  </si>
  <si>
    <t>x6/7N3</t>
  </si>
  <si>
    <t>x7/7N3</t>
  </si>
  <si>
    <t>x1/7N4</t>
  </si>
  <si>
    <t>x2/7N4</t>
  </si>
  <si>
    <t>x25/7N4</t>
  </si>
  <si>
    <t>x3/7N4</t>
  </si>
  <si>
    <t>x35/7N4</t>
  </si>
  <si>
    <t>x4/7N4</t>
  </si>
  <si>
    <t>x45/7N4</t>
  </si>
  <si>
    <t>x5/7N4</t>
  </si>
  <si>
    <t>x6/7N4</t>
  </si>
  <si>
    <t>x7/7N4</t>
  </si>
  <si>
    <t>x1/2L3</t>
  </si>
  <si>
    <t>x15/2L3</t>
  </si>
  <si>
    <t>x2/2L3</t>
  </si>
  <si>
    <t>x1/4L4</t>
  </si>
  <si>
    <t>x2/4L4</t>
  </si>
  <si>
    <t>x3/4L4</t>
  </si>
  <si>
    <t>x4/4L4</t>
  </si>
  <si>
    <t>x1/2L51</t>
  </si>
  <si>
    <t>x15/2L51</t>
  </si>
  <si>
    <t>x2/2L51</t>
  </si>
  <si>
    <t>x1/2L52</t>
  </si>
  <si>
    <t>x15/2L52</t>
  </si>
  <si>
    <t>x2/2L52</t>
  </si>
  <si>
    <t>x1/2L55</t>
  </si>
  <si>
    <t>x15/2L55</t>
  </si>
  <si>
    <t>x2/2L55</t>
  </si>
  <si>
    <t>x1/4L53</t>
  </si>
  <si>
    <t>x2/4L53</t>
  </si>
  <si>
    <t>x3/4L53</t>
  </si>
  <si>
    <t>x4/4L53</t>
  </si>
  <si>
    <t>x1/4L54</t>
  </si>
  <si>
    <t>x2/4L54</t>
  </si>
  <si>
    <t>x3/4L54</t>
  </si>
  <si>
    <t>x4/4L54</t>
  </si>
  <si>
    <t>x1/4L6</t>
  </si>
  <si>
    <t>x2/4L6</t>
  </si>
  <si>
    <t>x3/4L6</t>
  </si>
  <si>
    <t>x4/4L6</t>
  </si>
  <si>
    <t>Xang</t>
  </si>
  <si>
    <t xml:space="preserve">Diezel   </t>
  </si>
  <si>
    <t xml:space="preserve">KWh </t>
  </si>
  <si>
    <t xml:space="preserve">Mazut </t>
  </si>
  <si>
    <t>GIÁ NHIÊN LIỆU NĂNG LƯỢNG</t>
  </si>
  <si>
    <t>STT</t>
  </si>
  <si>
    <t>Loại nhiên liệu, năng lượng</t>
  </si>
  <si>
    <t>ĐVT</t>
  </si>
  <si>
    <t>Đơn giá (đ)</t>
  </si>
  <si>
    <t>Hệ số NL phụ</t>
  </si>
  <si>
    <t>Giá thành (đ)</t>
  </si>
  <si>
    <t>Dầu Diezel 005S</t>
  </si>
  <si>
    <t>%</t>
  </si>
  <si>
    <t xml:space="preserve">Thuhoi  </t>
  </si>
  <si>
    <t xml:space="preserve">G_min </t>
  </si>
  <si>
    <t>Giá trị</t>
  </si>
  <si>
    <t>(Theo Thông tư 11/2019/TT-BXD ngày 26/12/2019)</t>
  </si>
  <si>
    <t>Giới hạn tính giá thu hồi sau thanh lý (min)</t>
  </si>
  <si>
    <t>GIÁ TRỊ THU HỒI MÁY (THIẾT BỊ)</t>
  </si>
  <si>
    <t>Giá trị thu hồi máy sau thanh lý</t>
  </si>
  <si>
    <t xml:space="preserve">Tỷ lệ thu hồi máy (thiết bị) sau thanh lý </t>
  </si>
  <si>
    <t>Triệu VNĐ</t>
  </si>
  <si>
    <t>x1/8</t>
  </si>
  <si>
    <t>x2/8</t>
  </si>
  <si>
    <t>x3/8</t>
  </si>
  <si>
    <t>x4/8</t>
  </si>
  <si>
    <t>x5/8</t>
  </si>
  <si>
    <t>x6/8</t>
  </si>
  <si>
    <t>x7/8</t>
  </si>
  <si>
    <t>x8/8</t>
  </si>
  <si>
    <t>CỘT GIÁ NC ĐƯỢC LIÊN KẾT VÀO PHẦN MỀM</t>
  </si>
  <si>
    <t>Nạp 1,2,3…</t>
  </si>
  <si>
    <t>II.1</t>
  </si>
  <si>
    <t>II.2</t>
  </si>
  <si>
    <t>II.3</t>
  </si>
  <si>
    <t>II.4</t>
  </si>
  <si>
    <t>- Kỹ thuật viên trình độ trung cấp,
 cao đẳng, đào tạo nghề</t>
  </si>
  <si>
    <t>TVXD</t>
  </si>
  <si>
    <t>- Kỹ sư</t>
  </si>
  <si>
    <t>- Kỹ sư chính, chủ nhiệm bộ môn</t>
  </si>
  <si>
    <t>- Kỹ sư cao cấp, chủ nhiệm dự án</t>
  </si>
  <si>
    <t>x1/8L21</t>
  </si>
  <si>
    <t>x2/8L21</t>
  </si>
  <si>
    <t>x3/8L21</t>
  </si>
  <si>
    <t>x4/8L21</t>
  </si>
  <si>
    <t>x5/8L21</t>
  </si>
  <si>
    <t>x6/8L21</t>
  </si>
  <si>
    <t>x7/8L21</t>
  </si>
  <si>
    <t>x8/8L21</t>
  </si>
  <si>
    <t>x1/8L22</t>
  </si>
  <si>
    <t>x2/8L22</t>
  </si>
  <si>
    <t>x3/8L22</t>
  </si>
  <si>
    <t>x4/8L22</t>
  </si>
  <si>
    <t>x5/8L22</t>
  </si>
  <si>
    <t>x6/8L22</t>
  </si>
  <si>
    <t>x7/8L22</t>
  </si>
  <si>
    <t>x8/8L22</t>
  </si>
  <si>
    <t>x1/8L23</t>
  </si>
  <si>
    <t>x2/8L23</t>
  </si>
  <si>
    <t>x3/8L23</t>
  </si>
  <si>
    <t>x4/8L23</t>
  </si>
  <si>
    <t>x5/8L23</t>
  </si>
  <si>
    <t>x6/8L23</t>
  </si>
  <si>
    <t>x7/8L23</t>
  </si>
  <si>
    <t>x8/8L23</t>
  </si>
  <si>
    <t>x1/8L24</t>
  </si>
  <si>
    <t>x2/8L24</t>
  </si>
  <si>
    <t>x3/8L24</t>
  </si>
  <si>
    <t>x4/8L24</t>
  </si>
  <si>
    <t>x5/8L24</t>
  </si>
  <si>
    <t>x6/8L24</t>
  </si>
  <si>
    <t>x7/8L24</t>
  </si>
  <si>
    <t>x8/8L24</t>
  </si>
  <si>
    <t>GIÁ GỐC NHIÊN LIỆU NĂNG LƯỢNG</t>
  </si>
  <si>
    <t>#Xang</t>
  </si>
  <si>
    <t xml:space="preserve">#Diezel   </t>
  </si>
  <si>
    <t xml:space="preserve">#KWh </t>
  </si>
  <si>
    <t xml:space="preserve">#Mazut </t>
  </si>
  <si>
    <t>BÙ GIÁ NHIÊN LIỆU NĂNG LƯỢNG</t>
  </si>
  <si>
    <t>Bù giá (đ)</t>
  </si>
  <si>
    <t>%Xang</t>
  </si>
  <si>
    <t>%Diezel</t>
  </si>
  <si>
    <t>%KWh</t>
  </si>
  <si>
    <t>%Mazut</t>
  </si>
  <si>
    <t>VI.1</t>
  </si>
  <si>
    <t>VI.2</t>
  </si>
  <si>
    <t>THỢ LẶN cấp I</t>
  </si>
  <si>
    <t>THỢ LẶN cấp II</t>
  </si>
  <si>
    <t>x1/2L61</t>
  </si>
  <si>
    <t>x15/2L61</t>
  </si>
  <si>
    <t>x2/2L61</t>
  </si>
  <si>
    <t>x1/2L62</t>
  </si>
  <si>
    <t>x15/2L62</t>
  </si>
  <si>
    <t>x2/2L62</t>
  </si>
  <si>
    <t>x1/4N4</t>
  </si>
  <si>
    <t>x2/4N4</t>
  </si>
  <si>
    <t>x3/4N4</t>
  </si>
  <si>
    <t>x4/4N4</t>
  </si>
  <si>
    <t>4 NHÓM CN XÂY DỰNG</t>
  </si>
  <si>
    <t>Nhóm I</t>
  </si>
  <si>
    <t>Nhóm II</t>
  </si>
  <si>
    <t>Nhóm III</t>
  </si>
  <si>
    <t>Nhóm IV</t>
  </si>
  <si>
    <t>- Công tác vận hành máy và thiết bị thi công xây dựng, lái xe các loại.
- Xác định bằng bình quân số học đơn
giá nhân công nhóm 9 và 10 đã công bố</t>
  </si>
  <si>
    <t>- Công tác vận hành máy và thiết bị thi công xây dựng, lái xe các loại.
- Xác định bằng bình quân số học đơn
giá nhân công nhóm 7, 8, 9 và 10 đã công bố</t>
  </si>
  <si>
    <t>- Công tác lắp đặt, sửa chữa máy và thiết bị công trình xây dựng, công nghệ xây dựng.
- Xác định bằng đơn giá nhân công nhóm 6 đã công bố</t>
  </si>
  <si>
    <t>- Công tác xây dựng không thuộc nhóm I, nhóm III, nhóm IV.
- Xác định bằng bình quân số học của đơn giá nhân công các nhóm 2, 3, 4, 5 và 11 đã công bố</t>
  </si>
  <si>
    <t>- Công tác phát cây, phá dỡ công trình, tháo dỡ kết cấu công trình, bộ phận máy móc, thiết bị công trình;
- Công tác trồng cỏ các loại;
- Công tác bốc xếp, vận chuyển vật tư, vật liệu, phụ kiện, cấu kiện xây dựng, phế thải xây dựng các loại;
- Công tác đào, đắp, phá, bốc xúc, san, ủi, bơm, nạo vét, xói hút: bùn, đất, cát, đá, sỏi các loại, phế thải;
- Công tác đóng gói vật liệu rời.</t>
  </si>
  <si>
    <t>x1/2L56</t>
  </si>
  <si>
    <t>x15/2L56</t>
  </si>
  <si>
    <t>x2/2L56</t>
  </si>
  <si>
    <t>Vùng II</t>
  </si>
  <si>
    <t>Vùng III</t>
  </si>
  <si>
    <t>Thợ máy, thợ điện</t>
  </si>
  <si>
    <t>Máy trưởng, máy I, máy II, điện trưởng, kỹ thuật viên cuốc I, kỹ thuật viên cuốc II tàu sông</t>
  </si>
  <si>
    <t>Máy trưởng, máy I, máy II, điện trưởng, kỹ thuật viên cuốc I, kỹ thuật viên cuốc II tàu biển</t>
  </si>
  <si>
    <t>(Cập nhật theo Thông tư 13/2021/TT-BXD ngày 31/08/2021)</t>
  </si>
  <si>
    <t>(Theo TCBC số 24/2021/PLX-TCBC ngày 11/10/2021 của TĐ Xăng dầu VN Petrolimex
và QĐ số 648/QĐ-BCT ngày 20/3/2019 của Bộ Công thương)</t>
  </si>
  <si>
    <t>&amp; Quyết định số 126/QĐ-SXD ngày 14/10/2021 của Sở Xây dựng tỉnh Đồng Nai</t>
  </si>
  <si>
    <t>Vùng I</t>
  </si>
  <si>
    <t>Xăng RON 95-III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</si>
</sst>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_(* #,##0.000_);_(* \(#,##0.000\);_(* &quot;-&quot;???_);_(@_)"/>
    <numFmt numFmtId="167" formatCode="_(* #,##0.0_);_(* \(#,##0.0\);_(* &quot;-&quot;??_);_(@_)"/>
  </numFmts>
  <fonts count="55">
    <font>
      <sz val="12"/>
      <color theme="1"/>
      <name val=".VnTime"/>
      <family val="2"/>
    </font>
    <font>
      <sz val="12"/>
      <color indexed="8"/>
      <name val=".VnTime"/>
      <family val="2"/>
    </font>
    <font>
      <b/>
      <sz val="12"/>
      <name val="Times New Roman"/>
      <family val="1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56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56"/>
      <name val="Times New Roman"/>
      <family val="1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rgb="FF002060"/>
      <name val="Times New Roman"/>
      <family val="1"/>
    </font>
    <font>
      <b/>
      <sz val="12"/>
      <color rgb="FF002060"/>
      <name val="Times New Roman"/>
      <family val="1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45" fillId="0" borderId="0" xfId="0" applyFont="1" applyAlignment="1">
      <alignment/>
    </xf>
    <xf numFmtId="164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164" fontId="46" fillId="0" borderId="12" xfId="0" applyNumberFormat="1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164" fontId="45" fillId="0" borderId="13" xfId="0" applyNumberFormat="1" applyFont="1" applyBorder="1" applyAlignment="1">
      <alignment horizontal="center" vertical="center"/>
    </xf>
    <xf numFmtId="165" fontId="46" fillId="33" borderId="12" xfId="42" applyNumberFormat="1" applyFont="1" applyFill="1" applyBorder="1" applyAlignment="1">
      <alignment horizontal="center" vertical="center"/>
    </xf>
    <xf numFmtId="165" fontId="46" fillId="33" borderId="14" xfId="42" applyNumberFormat="1" applyFont="1" applyFill="1" applyBorder="1" applyAlignment="1">
      <alignment horizontal="center" vertical="center"/>
    </xf>
    <xf numFmtId="0" fontId="47" fillId="0" borderId="12" xfId="0" applyFont="1" applyBorder="1" applyAlignment="1" quotePrefix="1">
      <alignment horizontal="center" vertical="center"/>
    </xf>
    <xf numFmtId="0" fontId="47" fillId="0" borderId="11" xfId="0" applyFont="1" applyBorder="1" applyAlignment="1">
      <alignment horizontal="center" vertical="center"/>
    </xf>
    <xf numFmtId="164" fontId="47" fillId="0" borderId="11" xfId="0" applyNumberFormat="1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 quotePrefix="1">
      <alignment horizontal="center" vertical="center"/>
    </xf>
    <xf numFmtId="0" fontId="47" fillId="0" borderId="14" xfId="0" applyFont="1" applyBorder="1" applyAlignment="1" quotePrefix="1">
      <alignment horizontal="center" vertical="center"/>
    </xf>
    <xf numFmtId="165" fontId="45" fillId="0" borderId="13" xfId="42" applyNumberFormat="1" applyFont="1" applyBorder="1" applyAlignment="1">
      <alignment horizontal="center" vertical="center"/>
    </xf>
    <xf numFmtId="165" fontId="45" fillId="0" borderId="17" xfId="42" applyNumberFormat="1" applyFont="1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45" fillId="0" borderId="12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0" xfId="0" applyFont="1" applyAlignment="1">
      <alignment vertical="center"/>
    </xf>
    <xf numFmtId="0" fontId="49" fillId="33" borderId="18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164" fontId="46" fillId="0" borderId="11" xfId="0" applyNumberFormat="1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3" fontId="45" fillId="33" borderId="12" xfId="0" applyNumberFormat="1" applyFont="1" applyFill="1" applyBorder="1" applyAlignment="1">
      <alignment/>
    </xf>
    <xf numFmtId="3" fontId="45" fillId="33" borderId="13" xfId="0" applyNumberFormat="1" applyFont="1" applyFill="1" applyBorder="1" applyAlignment="1">
      <alignment/>
    </xf>
    <xf numFmtId="164" fontId="45" fillId="0" borderId="12" xfId="0" applyNumberFormat="1" applyFont="1" applyBorder="1" applyAlignment="1">
      <alignment/>
    </xf>
    <xf numFmtId="164" fontId="45" fillId="0" borderId="13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165" fontId="45" fillId="33" borderId="12" xfId="42" applyNumberFormat="1" applyFont="1" applyFill="1" applyBorder="1" applyAlignment="1">
      <alignment/>
    </xf>
    <xf numFmtId="165" fontId="45" fillId="33" borderId="13" xfId="42" applyNumberFormat="1" applyFont="1" applyFill="1" applyBorder="1" applyAlignment="1">
      <alignment/>
    </xf>
    <xf numFmtId="0" fontId="46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8" fillId="34" borderId="20" xfId="0" applyNumberFormat="1" applyFont="1" applyFill="1" applyBorder="1" applyAlignment="1">
      <alignment vertical="center"/>
    </xf>
    <xf numFmtId="0" fontId="49" fillId="34" borderId="21" xfId="0" applyFont="1" applyFill="1" applyBorder="1" applyAlignment="1">
      <alignment horizontal="center" vertical="center" wrapText="1"/>
    </xf>
    <xf numFmtId="165" fontId="50" fillId="34" borderId="18" xfId="0" applyNumberFormat="1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165" fontId="45" fillId="0" borderId="14" xfId="42" applyNumberFormat="1" applyFont="1" applyBorder="1" applyAlignment="1">
      <alignment/>
    </xf>
    <xf numFmtId="0" fontId="46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/>
    </xf>
    <xf numFmtId="0" fontId="46" fillId="0" borderId="19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/>
    </xf>
    <xf numFmtId="0" fontId="46" fillId="0" borderId="12" xfId="0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5" fillId="34" borderId="0" xfId="0" applyFont="1" applyFill="1" applyAlignment="1">
      <alignment vertical="center"/>
    </xf>
    <xf numFmtId="3" fontId="45" fillId="0" borderId="0" xfId="0" applyNumberFormat="1" applyFont="1" applyAlignment="1">
      <alignment vertical="center"/>
    </xf>
    <xf numFmtId="3" fontId="50" fillId="34" borderId="12" xfId="0" applyNumberFormat="1" applyFont="1" applyFill="1" applyBorder="1" applyAlignment="1">
      <alignment vertical="center"/>
    </xf>
    <xf numFmtId="165" fontId="45" fillId="0" borderId="17" xfId="42" applyNumberFormat="1" applyFont="1" applyBorder="1" applyAlignment="1">
      <alignment/>
    </xf>
    <xf numFmtId="3" fontId="45" fillId="2" borderId="12" xfId="0" applyNumberFormat="1" applyFont="1" applyFill="1" applyBorder="1" applyAlignment="1">
      <alignment/>
    </xf>
    <xf numFmtId="0" fontId="45" fillId="2" borderId="12" xfId="0" applyFont="1" applyFill="1" applyBorder="1" applyAlignment="1">
      <alignment/>
    </xf>
    <xf numFmtId="3" fontId="45" fillId="0" borderId="14" xfId="42" applyNumberFormat="1" applyFont="1" applyBorder="1" applyAlignment="1">
      <alignment/>
    </xf>
    <xf numFmtId="0" fontId="45" fillId="2" borderId="13" xfId="0" applyFont="1" applyFill="1" applyBorder="1" applyAlignment="1">
      <alignment/>
    </xf>
    <xf numFmtId="3" fontId="45" fillId="0" borderId="17" xfId="42" applyNumberFormat="1" applyFont="1" applyBorder="1" applyAlignment="1">
      <alignment/>
    </xf>
    <xf numFmtId="165" fontId="50" fillId="34" borderId="22" xfId="0" applyNumberFormat="1" applyFont="1" applyFill="1" applyBorder="1" applyAlignment="1">
      <alignment vertical="center"/>
    </xf>
    <xf numFmtId="165" fontId="50" fillId="34" borderId="23" xfId="0" applyNumberFormat="1" applyFont="1" applyFill="1" applyBorder="1" applyAlignment="1">
      <alignment vertical="center"/>
    </xf>
    <xf numFmtId="165" fontId="48" fillId="34" borderId="23" xfId="0" applyNumberFormat="1" applyFont="1" applyFill="1" applyBorder="1" applyAlignment="1">
      <alignment vertical="center"/>
    </xf>
    <xf numFmtId="3" fontId="45" fillId="2" borderId="13" xfId="0" applyNumberFormat="1" applyFont="1" applyFill="1" applyBorder="1" applyAlignment="1">
      <alignment/>
    </xf>
    <xf numFmtId="165" fontId="45" fillId="0" borderId="24" xfId="42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45" fillId="0" borderId="12" xfId="0" applyFont="1" applyBorder="1" applyAlignment="1" quotePrefix="1">
      <alignment horizontal="left" vertical="center"/>
    </xf>
    <xf numFmtId="0" fontId="45" fillId="0" borderId="12" xfId="0" applyFont="1" applyBorder="1" applyAlignment="1">
      <alignment horizontal="left" vertical="center"/>
    </xf>
    <xf numFmtId="0" fontId="46" fillId="0" borderId="12" xfId="0" applyFont="1" applyBorder="1" applyAlignment="1">
      <alignment horizontal="center" vertical="center"/>
    </xf>
    <xf numFmtId="0" fontId="45" fillId="0" borderId="12" xfId="0" applyFont="1" applyBorder="1" applyAlignment="1" quotePrefix="1">
      <alignment horizontal="left" vertical="center" wrapText="1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25" xfId="0" applyFont="1" applyBorder="1" applyAlignment="1" quotePrefix="1">
      <alignment wrapText="1"/>
    </xf>
    <xf numFmtId="0" fontId="45" fillId="0" borderId="26" xfId="0" applyFont="1" applyBorder="1" applyAlignment="1">
      <alignment/>
    </xf>
    <xf numFmtId="0" fontId="45" fillId="0" borderId="27" xfId="0" applyFont="1" applyBorder="1" applyAlignment="1">
      <alignment/>
    </xf>
    <xf numFmtId="164" fontId="45" fillId="0" borderId="12" xfId="0" applyNumberFormat="1" applyFont="1" applyBorder="1" applyAlignment="1">
      <alignment horizontal="center" vertical="center"/>
    </xf>
    <xf numFmtId="0" fontId="50" fillId="33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0" fillId="34" borderId="0" xfId="0" applyFont="1" applyFill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3" fillId="33" borderId="0" xfId="0" applyFont="1" applyFill="1" applyAlignment="1">
      <alignment horizontal="center" vertical="center" wrapText="1"/>
    </xf>
    <xf numFmtId="0" fontId="53" fillId="33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1"/>
  <sheetViews>
    <sheetView tabSelected="1" zoomScale="78" zoomScaleNormal="78" zoomScalePageLayoutView="0" workbookViewId="0" topLeftCell="B1">
      <selection activeCell="E142" sqref="E142"/>
    </sheetView>
  </sheetViews>
  <sheetFormatPr defaultColWidth="8.796875" defaultRowHeight="20.25" customHeight="1"/>
  <cols>
    <col min="1" max="1" width="11.5" style="22" hidden="1" customWidth="1"/>
    <col min="2" max="2" width="5.19921875" style="4" customWidth="1"/>
    <col min="3" max="3" width="9" style="4" customWidth="1"/>
    <col min="4" max="4" width="31.3984375" style="1" customWidth="1"/>
    <col min="5" max="5" width="9" style="1" customWidth="1"/>
    <col min="6" max="6" width="8.09765625" style="2" customWidth="1"/>
    <col min="7" max="8" width="10.09765625" style="1" bestFit="1" customWidth="1"/>
    <col min="9" max="9" width="8.69921875" style="1" customWidth="1"/>
    <col min="10" max="12" width="9.5" style="22" hidden="1" customWidth="1"/>
    <col min="13" max="13" width="2.69921875" style="1" customWidth="1"/>
    <col min="14" max="14" width="11.5" style="30" customWidth="1"/>
    <col min="15" max="16384" width="9" style="1" customWidth="1"/>
  </cols>
  <sheetData>
    <row r="1" spans="2:9" ht="23.25" customHeight="1">
      <c r="B1" s="110" t="s">
        <v>60</v>
      </c>
      <c r="C1" s="110"/>
      <c r="D1" s="110"/>
      <c r="E1" s="110"/>
      <c r="F1" s="110"/>
      <c r="G1" s="110"/>
      <c r="H1" s="110"/>
      <c r="I1" s="110"/>
    </row>
    <row r="2" spans="2:9" ht="23.25" customHeight="1">
      <c r="B2" s="111" t="s">
        <v>246</v>
      </c>
      <c r="C2" s="111"/>
      <c r="D2" s="111"/>
      <c r="E2" s="111"/>
      <c r="F2" s="111"/>
      <c r="G2" s="111"/>
      <c r="H2" s="111"/>
      <c r="I2" s="111"/>
    </row>
    <row r="3" spans="2:9" ht="23.25" customHeight="1">
      <c r="B3" s="111" t="s">
        <v>248</v>
      </c>
      <c r="C3" s="111"/>
      <c r="D3" s="111"/>
      <c r="E3" s="111"/>
      <c r="F3" s="111"/>
      <c r="G3" s="111"/>
      <c r="H3" s="111"/>
      <c r="I3" s="111"/>
    </row>
    <row r="4" spans="2:9" ht="23.25" customHeight="1">
      <c r="B4" s="112" t="s">
        <v>61</v>
      </c>
      <c r="C4" s="112"/>
      <c r="D4" s="112"/>
      <c r="E4" s="112"/>
      <c r="F4" s="112"/>
      <c r="G4" s="112"/>
      <c r="H4" s="112"/>
      <c r="I4" s="112"/>
    </row>
    <row r="5" ht="9.75" customHeight="1" thickBot="1"/>
    <row r="6" spans="1:14" s="7" customFormat="1" ht="76.5" customHeight="1">
      <c r="A6" s="23"/>
      <c r="B6" s="5" t="s">
        <v>0</v>
      </c>
      <c r="C6" s="6" t="s">
        <v>58</v>
      </c>
      <c r="D6" s="15" t="s">
        <v>2</v>
      </c>
      <c r="E6" s="6" t="s">
        <v>59</v>
      </c>
      <c r="F6" s="16" t="s">
        <v>49</v>
      </c>
      <c r="G6" s="6" t="s">
        <v>249</v>
      </c>
      <c r="H6" s="6" t="s">
        <v>241</v>
      </c>
      <c r="I6" s="17" t="s">
        <v>242</v>
      </c>
      <c r="J6" s="23"/>
      <c r="K6" s="23"/>
      <c r="L6" s="23"/>
      <c r="N6" s="53" t="s">
        <v>160</v>
      </c>
    </row>
    <row r="7" spans="1:14" s="7" customFormat="1" ht="23.25" customHeight="1">
      <c r="A7" s="23"/>
      <c r="B7" s="18" t="s">
        <v>3</v>
      </c>
      <c r="C7" s="14" t="s">
        <v>4</v>
      </c>
      <c r="D7" s="14" t="s">
        <v>5</v>
      </c>
      <c r="E7" s="14" t="s">
        <v>6</v>
      </c>
      <c r="F7" s="14" t="s">
        <v>7</v>
      </c>
      <c r="G7" s="14" t="s">
        <v>8</v>
      </c>
      <c r="H7" s="14" t="s">
        <v>9</v>
      </c>
      <c r="I7" s="19" t="s">
        <v>51</v>
      </c>
      <c r="J7" s="23"/>
      <c r="K7" s="23"/>
      <c r="L7" s="23"/>
      <c r="N7" s="54" t="s">
        <v>161</v>
      </c>
    </row>
    <row r="8" spans="1:14" s="7" customFormat="1" ht="53.25" customHeight="1">
      <c r="A8" s="23"/>
      <c r="B8" s="18" t="s">
        <v>1</v>
      </c>
      <c r="C8" s="8" t="s">
        <v>57</v>
      </c>
      <c r="D8" s="14" t="s">
        <v>228</v>
      </c>
      <c r="E8" s="14"/>
      <c r="F8" s="14"/>
      <c r="G8" s="14">
        <v>1</v>
      </c>
      <c r="H8" s="14">
        <v>2</v>
      </c>
      <c r="I8" s="19">
        <v>3</v>
      </c>
      <c r="J8" s="23"/>
      <c r="K8" s="23"/>
      <c r="L8" s="23"/>
      <c r="N8" s="31">
        <v>1</v>
      </c>
    </row>
    <row r="9" spans="1:14" ht="22.5" customHeight="1">
      <c r="A9" s="22" t="s">
        <v>62</v>
      </c>
      <c r="B9" s="93">
        <v>1</v>
      </c>
      <c r="C9" s="99" t="s">
        <v>229</v>
      </c>
      <c r="D9" s="100" t="s">
        <v>237</v>
      </c>
      <c r="E9" s="48" t="s">
        <v>10</v>
      </c>
      <c r="F9" s="49">
        <v>1</v>
      </c>
      <c r="G9" s="50">
        <f>G$13*$F9/$F$13</f>
        <v>151874.34210526315</v>
      </c>
      <c r="H9" s="50">
        <f aca="true" t="shared" si="0" ref="H9:I18">H$13*$F9/$F$13</f>
        <v>140128.94736842104</v>
      </c>
      <c r="I9" s="51">
        <f t="shared" si="0"/>
        <v>129386.84210526316</v>
      </c>
      <c r="N9" s="52">
        <f>ROUND(IF($N$8=1,$G9,IF($N$8=2,$H9,IF($N$8=3,$I9,IF($N$8=4,$J9,IF($N$8=5,$K9,IF($N$8=6,$L9)))))),1)</f>
        <v>151874.3</v>
      </c>
    </row>
    <row r="10" spans="1:14" ht="22.5" customHeight="1">
      <c r="A10" s="22" t="s">
        <v>63</v>
      </c>
      <c r="B10" s="93"/>
      <c r="C10" s="99"/>
      <c r="D10" s="98"/>
      <c r="E10" s="48" t="s">
        <v>11</v>
      </c>
      <c r="F10" s="49">
        <v>1.18</v>
      </c>
      <c r="G10" s="50">
        <f>G$13*$F10/$F$13</f>
        <v>179211.72368421053</v>
      </c>
      <c r="H10" s="50">
        <f t="shared" si="0"/>
        <v>165352.15789473683</v>
      </c>
      <c r="I10" s="51">
        <f t="shared" si="0"/>
        <v>152676.4736842105</v>
      </c>
      <c r="N10" s="52">
        <f aca="true" t="shared" si="1" ref="N10:N48">ROUND(IF($N$8=1,$G10,IF($N$8=2,$H10,IF($N$8=3,$I10,IF($N$8=4,$J10,IF($N$8=5,$K10,IF($N$8=6,$L10)))))),1)</f>
        <v>179211.7</v>
      </c>
    </row>
    <row r="11" spans="1:14" ht="22.5" customHeight="1">
      <c r="A11" s="22" t="s">
        <v>64</v>
      </c>
      <c r="B11" s="93"/>
      <c r="C11" s="99"/>
      <c r="D11" s="98"/>
      <c r="E11" s="48" t="s">
        <v>12</v>
      </c>
      <c r="F11" s="49">
        <v>1.285</v>
      </c>
      <c r="G11" s="50">
        <f>G$13*$F11/$F$13</f>
        <v>195158.52960526315</v>
      </c>
      <c r="H11" s="50">
        <f t="shared" si="0"/>
        <v>180065.69736842104</v>
      </c>
      <c r="I11" s="51">
        <f t="shared" si="0"/>
        <v>166262.09210526315</v>
      </c>
      <c r="N11" s="52">
        <f t="shared" si="1"/>
        <v>195158.5</v>
      </c>
    </row>
    <row r="12" spans="1:14" ht="22.5" customHeight="1">
      <c r="A12" s="22" t="s">
        <v>65</v>
      </c>
      <c r="B12" s="93"/>
      <c r="C12" s="99"/>
      <c r="D12" s="98"/>
      <c r="E12" s="48" t="s">
        <v>13</v>
      </c>
      <c r="F12" s="49">
        <v>1.39</v>
      </c>
      <c r="G12" s="50">
        <f>G$13*$F12/$F$13</f>
        <v>211105.3355263158</v>
      </c>
      <c r="H12" s="50">
        <f t="shared" si="0"/>
        <v>194779.23684210525</v>
      </c>
      <c r="I12" s="51">
        <f t="shared" si="0"/>
        <v>179847.71052631576</v>
      </c>
      <c r="N12" s="52">
        <f t="shared" si="1"/>
        <v>211105.3</v>
      </c>
    </row>
    <row r="13" spans="1:14" s="3" customFormat="1" ht="22.5" customHeight="1">
      <c r="A13" s="24" t="s">
        <v>66</v>
      </c>
      <c r="B13" s="93"/>
      <c r="C13" s="99"/>
      <c r="D13" s="98"/>
      <c r="E13" s="47" t="s">
        <v>14</v>
      </c>
      <c r="F13" s="9">
        <v>1.52</v>
      </c>
      <c r="G13" s="12">
        <v>230849</v>
      </c>
      <c r="H13" s="12">
        <v>212996</v>
      </c>
      <c r="I13" s="13">
        <v>196668</v>
      </c>
      <c r="J13" s="24"/>
      <c r="K13" s="24"/>
      <c r="L13" s="24"/>
      <c r="N13" s="52">
        <f t="shared" si="1"/>
        <v>230849</v>
      </c>
    </row>
    <row r="14" spans="1:14" ht="22.5" customHeight="1">
      <c r="A14" s="22" t="s">
        <v>67</v>
      </c>
      <c r="B14" s="93"/>
      <c r="C14" s="99"/>
      <c r="D14" s="98"/>
      <c r="E14" s="48" t="s">
        <v>15</v>
      </c>
      <c r="F14" s="49">
        <v>1.65</v>
      </c>
      <c r="G14" s="50">
        <f>G$13*$F14/$F$13</f>
        <v>250592.66447368418</v>
      </c>
      <c r="H14" s="50">
        <f t="shared" si="0"/>
        <v>231212.76315789472</v>
      </c>
      <c r="I14" s="51">
        <f t="shared" si="0"/>
        <v>213488.28947368418</v>
      </c>
      <c r="N14" s="52">
        <f t="shared" si="1"/>
        <v>250592.7</v>
      </c>
    </row>
    <row r="15" spans="1:14" ht="22.5" customHeight="1">
      <c r="A15" s="22" t="s">
        <v>68</v>
      </c>
      <c r="B15" s="93"/>
      <c r="C15" s="99"/>
      <c r="D15" s="98"/>
      <c r="E15" s="48" t="s">
        <v>16</v>
      </c>
      <c r="F15" s="49">
        <v>1.795</v>
      </c>
      <c r="G15" s="50">
        <f>G$13*$F15/$F$13</f>
        <v>272614.44407894736</v>
      </c>
      <c r="H15" s="50">
        <f t="shared" si="0"/>
        <v>251531.4605263158</v>
      </c>
      <c r="I15" s="51">
        <f t="shared" si="0"/>
        <v>232249.38157894736</v>
      </c>
      <c r="N15" s="52">
        <f t="shared" si="1"/>
        <v>272614.4</v>
      </c>
    </row>
    <row r="16" spans="1:14" ht="22.5" customHeight="1">
      <c r="A16" s="22" t="s">
        <v>69</v>
      </c>
      <c r="B16" s="93"/>
      <c r="C16" s="99"/>
      <c r="D16" s="98"/>
      <c r="E16" s="48" t="s">
        <v>17</v>
      </c>
      <c r="F16" s="49">
        <v>1.94</v>
      </c>
      <c r="G16" s="50">
        <f>G$13*$F16/$F$13</f>
        <v>294636.2236842105</v>
      </c>
      <c r="H16" s="50">
        <f t="shared" si="0"/>
        <v>271850.15789473685</v>
      </c>
      <c r="I16" s="51">
        <f t="shared" si="0"/>
        <v>251010.4736842105</v>
      </c>
      <c r="N16" s="52">
        <f t="shared" si="1"/>
        <v>294636.2</v>
      </c>
    </row>
    <row r="17" spans="1:14" ht="22.5" customHeight="1">
      <c r="A17" s="22" t="s">
        <v>70</v>
      </c>
      <c r="B17" s="93"/>
      <c r="C17" s="99"/>
      <c r="D17" s="98"/>
      <c r="E17" s="48" t="s">
        <v>18</v>
      </c>
      <c r="F17" s="49">
        <v>2.3</v>
      </c>
      <c r="G17" s="50">
        <f>G$13*$F17/$F$13</f>
        <v>349310.9868421052</v>
      </c>
      <c r="H17" s="50">
        <f t="shared" si="0"/>
        <v>322296.5789473684</v>
      </c>
      <c r="I17" s="51">
        <f t="shared" si="0"/>
        <v>297589.7368421052</v>
      </c>
      <c r="N17" s="52">
        <f t="shared" si="1"/>
        <v>349311</v>
      </c>
    </row>
    <row r="18" spans="1:14" ht="22.5" customHeight="1">
      <c r="A18" s="22" t="s">
        <v>71</v>
      </c>
      <c r="B18" s="93"/>
      <c r="C18" s="99"/>
      <c r="D18" s="98"/>
      <c r="E18" s="48" t="s">
        <v>19</v>
      </c>
      <c r="F18" s="49">
        <v>2.71</v>
      </c>
      <c r="G18" s="50">
        <f>G$13*$F18/$F$13</f>
        <v>411579.4671052632</v>
      </c>
      <c r="H18" s="50">
        <f t="shared" si="0"/>
        <v>379749.44736842107</v>
      </c>
      <c r="I18" s="51">
        <f t="shared" si="0"/>
        <v>350638.34210526315</v>
      </c>
      <c r="N18" s="52">
        <f t="shared" si="1"/>
        <v>411579.5</v>
      </c>
    </row>
    <row r="19" spans="1:14" ht="22.5" customHeight="1">
      <c r="A19" s="22" t="s">
        <v>81</v>
      </c>
      <c r="B19" s="93">
        <v>2</v>
      </c>
      <c r="C19" s="99" t="s">
        <v>230</v>
      </c>
      <c r="D19" s="100" t="s">
        <v>236</v>
      </c>
      <c r="E19" s="48" t="s">
        <v>10</v>
      </c>
      <c r="F19" s="49">
        <v>1</v>
      </c>
      <c r="G19" s="50">
        <f>G$23*$F19/$F$23</f>
        <v>161932.8947368421</v>
      </c>
      <c r="H19" s="50">
        <f aca="true" t="shared" si="2" ref="H19:I22">H$23*$F19/$F$23</f>
        <v>149013.81578947368</v>
      </c>
      <c r="I19" s="51">
        <f t="shared" si="2"/>
        <v>138636.18421052632</v>
      </c>
      <c r="N19" s="52">
        <f t="shared" si="1"/>
        <v>161932.9</v>
      </c>
    </row>
    <row r="20" spans="1:14" ht="22.5" customHeight="1">
      <c r="A20" s="22" t="s">
        <v>72</v>
      </c>
      <c r="B20" s="93"/>
      <c r="C20" s="99"/>
      <c r="D20" s="98"/>
      <c r="E20" s="48" t="s">
        <v>11</v>
      </c>
      <c r="F20" s="49">
        <v>1.18</v>
      </c>
      <c r="G20" s="50">
        <f>G$23*$F20/$F$23</f>
        <v>191080.81578947365</v>
      </c>
      <c r="H20" s="50">
        <f t="shared" si="2"/>
        <v>175836.30263157893</v>
      </c>
      <c r="I20" s="51">
        <f t="shared" si="2"/>
        <v>163590.69736842104</v>
      </c>
      <c r="N20" s="52">
        <f t="shared" si="1"/>
        <v>191080.8</v>
      </c>
    </row>
    <row r="21" spans="1:14" ht="22.5" customHeight="1">
      <c r="A21" s="22" t="s">
        <v>73</v>
      </c>
      <c r="B21" s="93"/>
      <c r="C21" s="99"/>
      <c r="D21" s="98"/>
      <c r="E21" s="48" t="s">
        <v>12</v>
      </c>
      <c r="F21" s="49">
        <v>1.285</v>
      </c>
      <c r="G21" s="50">
        <f>G$23*$F21/$F$23</f>
        <v>208083.76973684208</v>
      </c>
      <c r="H21" s="50">
        <f t="shared" si="2"/>
        <v>191482.75328947368</v>
      </c>
      <c r="I21" s="51">
        <f t="shared" si="2"/>
        <v>178147.49671052632</v>
      </c>
      <c r="N21" s="52">
        <f t="shared" si="1"/>
        <v>208083.8</v>
      </c>
    </row>
    <row r="22" spans="1:14" ht="22.5" customHeight="1">
      <c r="A22" s="22" t="s">
        <v>74</v>
      </c>
      <c r="B22" s="93"/>
      <c r="C22" s="99"/>
      <c r="D22" s="98"/>
      <c r="E22" s="48" t="s">
        <v>13</v>
      </c>
      <c r="F22" s="49">
        <v>1.39</v>
      </c>
      <c r="G22" s="50">
        <f>G$23*$F22/$F$23</f>
        <v>225086.72368421048</v>
      </c>
      <c r="H22" s="50">
        <f t="shared" si="2"/>
        <v>207129.2039473684</v>
      </c>
      <c r="I22" s="51">
        <f t="shared" si="2"/>
        <v>192704.29605263154</v>
      </c>
      <c r="N22" s="52">
        <f t="shared" si="1"/>
        <v>225086.7</v>
      </c>
    </row>
    <row r="23" spans="1:14" s="3" customFormat="1" ht="22.5" customHeight="1">
      <c r="A23" s="24" t="s">
        <v>75</v>
      </c>
      <c r="B23" s="93"/>
      <c r="C23" s="99"/>
      <c r="D23" s="98"/>
      <c r="E23" s="47" t="s">
        <v>14</v>
      </c>
      <c r="F23" s="9">
        <v>1.52</v>
      </c>
      <c r="G23" s="12">
        <v>246138</v>
      </c>
      <c r="H23" s="12">
        <v>226501</v>
      </c>
      <c r="I23" s="12">
        <v>210727</v>
      </c>
      <c r="J23" s="24"/>
      <c r="K23" s="24"/>
      <c r="L23" s="24"/>
      <c r="N23" s="52">
        <f t="shared" si="1"/>
        <v>246138</v>
      </c>
    </row>
    <row r="24" spans="1:14" ht="22.5" customHeight="1">
      <c r="A24" s="22" t="s">
        <v>76</v>
      </c>
      <c r="B24" s="93"/>
      <c r="C24" s="99"/>
      <c r="D24" s="98"/>
      <c r="E24" s="48" t="s">
        <v>15</v>
      </c>
      <c r="F24" s="49">
        <v>1.65</v>
      </c>
      <c r="G24" s="50">
        <f aca="true" t="shared" si="3" ref="G24:I28">G$23*$F24/$F$23</f>
        <v>267189.27631578944</v>
      </c>
      <c r="H24" s="50">
        <f t="shared" si="3"/>
        <v>245872.79605263154</v>
      </c>
      <c r="I24" s="51">
        <f t="shared" si="3"/>
        <v>228749.7039473684</v>
      </c>
      <c r="N24" s="52">
        <f t="shared" si="1"/>
        <v>267189.3</v>
      </c>
    </row>
    <row r="25" spans="1:14" ht="22.5" customHeight="1">
      <c r="A25" s="22" t="s">
        <v>77</v>
      </c>
      <c r="B25" s="93"/>
      <c r="C25" s="99"/>
      <c r="D25" s="98"/>
      <c r="E25" s="48" t="s">
        <v>16</v>
      </c>
      <c r="F25" s="49">
        <v>1.795</v>
      </c>
      <c r="G25" s="50">
        <f t="shared" si="3"/>
        <v>290669.5460526316</v>
      </c>
      <c r="H25" s="50">
        <f t="shared" si="3"/>
        <v>267479.7993421052</v>
      </c>
      <c r="I25" s="51">
        <f t="shared" si="3"/>
        <v>248851.95065789472</v>
      </c>
      <c r="N25" s="52">
        <f t="shared" si="1"/>
        <v>290669.5</v>
      </c>
    </row>
    <row r="26" spans="1:14" ht="22.5" customHeight="1">
      <c r="A26" s="22" t="s">
        <v>78</v>
      </c>
      <c r="B26" s="93"/>
      <c r="C26" s="99"/>
      <c r="D26" s="98"/>
      <c r="E26" s="48" t="s">
        <v>17</v>
      </c>
      <c r="F26" s="49">
        <v>1.94</v>
      </c>
      <c r="G26" s="50">
        <f t="shared" si="3"/>
        <v>314149.81578947365</v>
      </c>
      <c r="H26" s="50">
        <f t="shared" si="3"/>
        <v>289086.80263157893</v>
      </c>
      <c r="I26" s="51">
        <f t="shared" si="3"/>
        <v>268954.19736842107</v>
      </c>
      <c r="N26" s="52">
        <f t="shared" si="1"/>
        <v>314149.8</v>
      </c>
    </row>
    <row r="27" spans="1:14" ht="22.5" customHeight="1">
      <c r="A27" s="22" t="s">
        <v>79</v>
      </c>
      <c r="B27" s="93"/>
      <c r="C27" s="99"/>
      <c r="D27" s="98"/>
      <c r="E27" s="48" t="s">
        <v>18</v>
      </c>
      <c r="F27" s="49">
        <v>2.3</v>
      </c>
      <c r="G27" s="50">
        <f t="shared" si="3"/>
        <v>372445.6578947368</v>
      </c>
      <c r="H27" s="50">
        <f t="shared" si="3"/>
        <v>342731.77631578944</v>
      </c>
      <c r="I27" s="51">
        <f t="shared" si="3"/>
        <v>318863.2236842105</v>
      </c>
      <c r="N27" s="52">
        <f t="shared" si="1"/>
        <v>372445.7</v>
      </c>
    </row>
    <row r="28" spans="1:14" ht="22.5" customHeight="1">
      <c r="A28" s="22" t="s">
        <v>80</v>
      </c>
      <c r="B28" s="93"/>
      <c r="C28" s="99"/>
      <c r="D28" s="98"/>
      <c r="E28" s="48" t="s">
        <v>19</v>
      </c>
      <c r="F28" s="49">
        <v>2.71</v>
      </c>
      <c r="G28" s="50">
        <f t="shared" si="3"/>
        <v>438838.1447368421</v>
      </c>
      <c r="H28" s="50">
        <f t="shared" si="3"/>
        <v>403827.44078947365</v>
      </c>
      <c r="I28" s="51">
        <f t="shared" si="3"/>
        <v>375704.05921052635</v>
      </c>
      <c r="N28" s="52">
        <f t="shared" si="1"/>
        <v>438838.1</v>
      </c>
    </row>
    <row r="29" spans="1:14" ht="22.5" customHeight="1">
      <c r="A29" s="22" t="s">
        <v>82</v>
      </c>
      <c r="B29" s="93">
        <v>3</v>
      </c>
      <c r="C29" s="99" t="s">
        <v>231</v>
      </c>
      <c r="D29" s="100" t="s">
        <v>235</v>
      </c>
      <c r="E29" s="48" t="s">
        <v>10</v>
      </c>
      <c r="F29" s="49">
        <v>1</v>
      </c>
      <c r="G29" s="50">
        <f>G$33*$F29/$F$33</f>
        <v>166003.2894736842</v>
      </c>
      <c r="H29" s="50">
        <f aca="true" t="shared" si="4" ref="H29:I32">H$33*$F29/$F$33</f>
        <v>152471.7105263158</v>
      </c>
      <c r="I29" s="51">
        <f t="shared" si="4"/>
        <v>142480.26315789475</v>
      </c>
      <c r="N29" s="52">
        <f t="shared" si="1"/>
        <v>166003.3</v>
      </c>
    </row>
    <row r="30" spans="1:14" ht="22.5" customHeight="1">
      <c r="A30" s="22" t="s">
        <v>83</v>
      </c>
      <c r="B30" s="93"/>
      <c r="C30" s="99"/>
      <c r="D30" s="98"/>
      <c r="E30" s="48" t="s">
        <v>11</v>
      </c>
      <c r="F30" s="49">
        <v>1.18</v>
      </c>
      <c r="G30" s="50">
        <f>G$33*$F30/$F$33</f>
        <v>195883.88157894736</v>
      </c>
      <c r="H30" s="50">
        <f t="shared" si="4"/>
        <v>179916.61842105264</v>
      </c>
      <c r="I30" s="51">
        <f t="shared" si="4"/>
        <v>168126.7105263158</v>
      </c>
      <c r="N30" s="52">
        <f t="shared" si="1"/>
        <v>195883.9</v>
      </c>
    </row>
    <row r="31" spans="1:14" ht="22.5" customHeight="1">
      <c r="A31" s="22" t="s">
        <v>84</v>
      </c>
      <c r="B31" s="93"/>
      <c r="C31" s="99"/>
      <c r="D31" s="98"/>
      <c r="E31" s="48" t="s">
        <v>12</v>
      </c>
      <c r="F31" s="49">
        <v>1.285</v>
      </c>
      <c r="G31" s="50">
        <f>G$33*$F31/$F$33</f>
        <v>213314.2269736842</v>
      </c>
      <c r="H31" s="50">
        <f t="shared" si="4"/>
        <v>195926.1480263158</v>
      </c>
      <c r="I31" s="51">
        <f t="shared" si="4"/>
        <v>183087.13815789475</v>
      </c>
      <c r="N31" s="52">
        <f t="shared" si="1"/>
        <v>213314.2</v>
      </c>
    </row>
    <row r="32" spans="1:14" ht="22.5" customHeight="1">
      <c r="A32" s="22" t="s">
        <v>85</v>
      </c>
      <c r="B32" s="93"/>
      <c r="C32" s="99"/>
      <c r="D32" s="98"/>
      <c r="E32" s="48" t="s">
        <v>13</v>
      </c>
      <c r="F32" s="49">
        <v>1.39</v>
      </c>
      <c r="G32" s="50">
        <f>G$33*$F32/$F$33</f>
        <v>230744.57236842104</v>
      </c>
      <c r="H32" s="50">
        <f t="shared" si="4"/>
        <v>211935.67763157893</v>
      </c>
      <c r="I32" s="51">
        <f t="shared" si="4"/>
        <v>198047.56578947368</v>
      </c>
      <c r="N32" s="52">
        <f t="shared" si="1"/>
        <v>230744.6</v>
      </c>
    </row>
    <row r="33" spans="1:14" s="3" customFormat="1" ht="22.5" customHeight="1">
      <c r="A33" s="24" t="s">
        <v>86</v>
      </c>
      <c r="B33" s="93"/>
      <c r="C33" s="99"/>
      <c r="D33" s="98"/>
      <c r="E33" s="47" t="s">
        <v>14</v>
      </c>
      <c r="F33" s="9">
        <v>1.52</v>
      </c>
      <c r="G33" s="12">
        <v>252325</v>
      </c>
      <c r="H33" s="12">
        <v>231757</v>
      </c>
      <c r="I33" s="12">
        <v>216570</v>
      </c>
      <c r="J33" s="24"/>
      <c r="K33" s="24"/>
      <c r="L33" s="24"/>
      <c r="N33" s="52">
        <f t="shared" si="1"/>
        <v>252325</v>
      </c>
    </row>
    <row r="34" spans="1:14" ht="22.5" customHeight="1">
      <c r="A34" s="22" t="s">
        <v>87</v>
      </c>
      <c r="B34" s="93"/>
      <c r="C34" s="99"/>
      <c r="D34" s="98"/>
      <c r="E34" s="48" t="s">
        <v>15</v>
      </c>
      <c r="F34" s="49">
        <v>1.65</v>
      </c>
      <c r="G34" s="50">
        <f aca="true" t="shared" si="5" ref="G34:I38">G$33*$F34/$F$33</f>
        <v>273905.42763157893</v>
      </c>
      <c r="H34" s="50">
        <f t="shared" si="5"/>
        <v>251578.32236842104</v>
      </c>
      <c r="I34" s="51">
        <f t="shared" si="5"/>
        <v>235092.43421052632</v>
      </c>
      <c r="N34" s="52">
        <f t="shared" si="1"/>
        <v>273905.4</v>
      </c>
    </row>
    <row r="35" spans="1:14" ht="22.5" customHeight="1">
      <c r="A35" s="22" t="s">
        <v>88</v>
      </c>
      <c r="B35" s="93"/>
      <c r="C35" s="99"/>
      <c r="D35" s="98"/>
      <c r="E35" s="48" t="s">
        <v>16</v>
      </c>
      <c r="F35" s="49">
        <v>1.795</v>
      </c>
      <c r="G35" s="50">
        <f t="shared" si="5"/>
        <v>297975.90460526315</v>
      </c>
      <c r="H35" s="50">
        <f t="shared" si="5"/>
        <v>273686.72039473685</v>
      </c>
      <c r="I35" s="51">
        <f t="shared" si="5"/>
        <v>255752.07236842104</v>
      </c>
      <c r="N35" s="52">
        <f t="shared" si="1"/>
        <v>297975.9</v>
      </c>
    </row>
    <row r="36" spans="1:14" ht="22.5" customHeight="1">
      <c r="A36" s="22" t="s">
        <v>89</v>
      </c>
      <c r="B36" s="93"/>
      <c r="C36" s="99"/>
      <c r="D36" s="98"/>
      <c r="E36" s="48" t="s">
        <v>17</v>
      </c>
      <c r="F36" s="49">
        <v>1.94</v>
      </c>
      <c r="G36" s="50">
        <f t="shared" si="5"/>
        <v>322046.38157894736</v>
      </c>
      <c r="H36" s="50">
        <f t="shared" si="5"/>
        <v>295795.11842105264</v>
      </c>
      <c r="I36" s="51">
        <f t="shared" si="5"/>
        <v>276411.7105263158</v>
      </c>
      <c r="N36" s="52">
        <f t="shared" si="1"/>
        <v>322046.4</v>
      </c>
    </row>
    <row r="37" spans="1:14" ht="22.5" customHeight="1">
      <c r="A37" s="22" t="s">
        <v>90</v>
      </c>
      <c r="B37" s="93"/>
      <c r="C37" s="99"/>
      <c r="D37" s="98"/>
      <c r="E37" s="48" t="s">
        <v>18</v>
      </c>
      <c r="F37" s="49">
        <v>2.3</v>
      </c>
      <c r="G37" s="50">
        <f t="shared" si="5"/>
        <v>381807.5657894737</v>
      </c>
      <c r="H37" s="50">
        <f t="shared" si="5"/>
        <v>350684.9342105263</v>
      </c>
      <c r="I37" s="51">
        <f t="shared" si="5"/>
        <v>327704.60526315786</v>
      </c>
      <c r="N37" s="52">
        <f t="shared" si="1"/>
        <v>381807.6</v>
      </c>
    </row>
    <row r="38" spans="1:14" ht="22.5" customHeight="1">
      <c r="A38" s="22" t="s">
        <v>91</v>
      </c>
      <c r="B38" s="93"/>
      <c r="C38" s="99"/>
      <c r="D38" s="98"/>
      <c r="E38" s="48" t="s">
        <v>19</v>
      </c>
      <c r="F38" s="49">
        <v>2.71</v>
      </c>
      <c r="G38" s="50">
        <f t="shared" si="5"/>
        <v>449868.9144736842</v>
      </c>
      <c r="H38" s="50">
        <f t="shared" si="5"/>
        <v>413198.3355263158</v>
      </c>
      <c r="I38" s="51">
        <f t="shared" si="5"/>
        <v>386121.5131578947</v>
      </c>
      <c r="N38" s="52">
        <f t="shared" si="1"/>
        <v>449868.9</v>
      </c>
    </row>
    <row r="39" spans="1:14" ht="22.5" customHeight="1">
      <c r="A39" s="22" t="s">
        <v>92</v>
      </c>
      <c r="B39" s="93">
        <v>4</v>
      </c>
      <c r="C39" s="99" t="s">
        <v>232</v>
      </c>
      <c r="D39" s="100" t="s">
        <v>234</v>
      </c>
      <c r="E39" s="48" t="s">
        <v>10</v>
      </c>
      <c r="F39" s="49">
        <v>1</v>
      </c>
      <c r="G39" s="50">
        <f>G$43*$F39/$F$43</f>
        <v>174214.47368421053</v>
      </c>
      <c r="H39" s="50">
        <f aca="true" t="shared" si="6" ref="H39:I42">H$43*$F39/$F$43</f>
        <v>160792.1052631579</v>
      </c>
      <c r="I39" s="51">
        <f t="shared" si="6"/>
        <v>150965.13157894736</v>
      </c>
      <c r="N39" s="52">
        <f t="shared" si="1"/>
        <v>174214.5</v>
      </c>
    </row>
    <row r="40" spans="1:14" ht="22.5" customHeight="1">
      <c r="A40" s="22" t="s">
        <v>93</v>
      </c>
      <c r="B40" s="93"/>
      <c r="C40" s="99"/>
      <c r="D40" s="98"/>
      <c r="E40" s="48" t="s">
        <v>11</v>
      </c>
      <c r="F40" s="49">
        <v>1.18</v>
      </c>
      <c r="G40" s="50">
        <f>G$43*$F40/$F$43</f>
        <v>205573.0789473684</v>
      </c>
      <c r="H40" s="50">
        <f t="shared" si="6"/>
        <v>189734.6842105263</v>
      </c>
      <c r="I40" s="51">
        <f t="shared" si="6"/>
        <v>178138.8552631579</v>
      </c>
      <c r="N40" s="52">
        <f t="shared" si="1"/>
        <v>205573.1</v>
      </c>
    </row>
    <row r="41" spans="1:14" ht="22.5" customHeight="1">
      <c r="A41" s="22" t="s">
        <v>94</v>
      </c>
      <c r="B41" s="93"/>
      <c r="C41" s="99"/>
      <c r="D41" s="98"/>
      <c r="E41" s="48" t="s">
        <v>12</v>
      </c>
      <c r="F41" s="49">
        <v>1.285</v>
      </c>
      <c r="G41" s="50">
        <f>G$43*$F41/$F$43</f>
        <v>223865.5986842105</v>
      </c>
      <c r="H41" s="50">
        <f t="shared" si="6"/>
        <v>206617.85526315786</v>
      </c>
      <c r="I41" s="51">
        <f t="shared" si="6"/>
        <v>193990.19407894736</v>
      </c>
      <c r="N41" s="52">
        <f t="shared" si="1"/>
        <v>223865.6</v>
      </c>
    </row>
    <row r="42" spans="1:14" ht="22.5" customHeight="1">
      <c r="A42" s="22" t="s">
        <v>95</v>
      </c>
      <c r="B42" s="93"/>
      <c r="C42" s="99"/>
      <c r="D42" s="98"/>
      <c r="E42" s="48" t="s">
        <v>13</v>
      </c>
      <c r="F42" s="49">
        <v>1.39</v>
      </c>
      <c r="G42" s="50">
        <f>G$43*$F42/$F$43</f>
        <v>242158.1184210526</v>
      </c>
      <c r="H42" s="50">
        <f t="shared" si="6"/>
        <v>223501.02631578947</v>
      </c>
      <c r="I42" s="51">
        <f t="shared" si="6"/>
        <v>209841.53289473685</v>
      </c>
      <c r="N42" s="52">
        <f t="shared" si="1"/>
        <v>242158.1</v>
      </c>
    </row>
    <row r="43" spans="1:14" s="3" customFormat="1" ht="22.5" customHeight="1">
      <c r="A43" s="24" t="s">
        <v>96</v>
      </c>
      <c r="B43" s="93"/>
      <c r="C43" s="99"/>
      <c r="D43" s="98"/>
      <c r="E43" s="47" t="s">
        <v>14</v>
      </c>
      <c r="F43" s="9">
        <v>1.52</v>
      </c>
      <c r="G43" s="12">
        <v>264806</v>
      </c>
      <c r="H43" s="12">
        <v>244404</v>
      </c>
      <c r="I43" s="12">
        <v>229467</v>
      </c>
      <c r="J43" s="24"/>
      <c r="K43" s="24"/>
      <c r="L43" s="24"/>
      <c r="N43" s="52">
        <f t="shared" si="1"/>
        <v>264806</v>
      </c>
    </row>
    <row r="44" spans="1:14" ht="22.5" customHeight="1">
      <c r="A44" s="22" t="s">
        <v>97</v>
      </c>
      <c r="B44" s="93"/>
      <c r="C44" s="99"/>
      <c r="D44" s="98"/>
      <c r="E44" s="48" t="s">
        <v>15</v>
      </c>
      <c r="F44" s="49">
        <v>1.65</v>
      </c>
      <c r="G44" s="50">
        <f aca="true" t="shared" si="7" ref="G44:I48">G$43*$F44/$F$43</f>
        <v>287453.88157894736</v>
      </c>
      <c r="H44" s="50">
        <f t="shared" si="7"/>
        <v>265306.9736842105</v>
      </c>
      <c r="I44" s="51">
        <f t="shared" si="7"/>
        <v>249092.46710526315</v>
      </c>
      <c r="N44" s="52">
        <f t="shared" si="1"/>
        <v>287453.9</v>
      </c>
    </row>
    <row r="45" spans="1:14" ht="22.5" customHeight="1">
      <c r="A45" s="22" t="s">
        <v>98</v>
      </c>
      <c r="B45" s="93"/>
      <c r="C45" s="99"/>
      <c r="D45" s="98"/>
      <c r="E45" s="48" t="s">
        <v>16</v>
      </c>
      <c r="F45" s="49">
        <v>1.795</v>
      </c>
      <c r="G45" s="50">
        <f t="shared" si="7"/>
        <v>312714.98026315786</v>
      </c>
      <c r="H45" s="50">
        <f t="shared" si="7"/>
        <v>288621.8289473684</v>
      </c>
      <c r="I45" s="51">
        <f t="shared" si="7"/>
        <v>270982.4111842105</v>
      </c>
      <c r="N45" s="52">
        <f t="shared" si="1"/>
        <v>312715</v>
      </c>
    </row>
    <row r="46" spans="1:14" ht="22.5" customHeight="1">
      <c r="A46" s="22" t="s">
        <v>99</v>
      </c>
      <c r="B46" s="93"/>
      <c r="C46" s="99"/>
      <c r="D46" s="98"/>
      <c r="E46" s="48" t="s">
        <v>17</v>
      </c>
      <c r="F46" s="49">
        <v>1.94</v>
      </c>
      <c r="G46" s="50">
        <f t="shared" si="7"/>
        <v>337976.0789473684</v>
      </c>
      <c r="H46" s="50">
        <f t="shared" si="7"/>
        <v>311936.6842105263</v>
      </c>
      <c r="I46" s="51">
        <f t="shared" si="7"/>
        <v>292872.35526315786</v>
      </c>
      <c r="N46" s="52">
        <f t="shared" si="1"/>
        <v>337976.1</v>
      </c>
    </row>
    <row r="47" spans="1:14" ht="22.5" customHeight="1">
      <c r="A47" s="22" t="s">
        <v>100</v>
      </c>
      <c r="B47" s="93"/>
      <c r="C47" s="99"/>
      <c r="D47" s="98"/>
      <c r="E47" s="48" t="s">
        <v>18</v>
      </c>
      <c r="F47" s="49">
        <v>2.3</v>
      </c>
      <c r="G47" s="50">
        <f t="shared" si="7"/>
        <v>400693.28947368416</v>
      </c>
      <c r="H47" s="50">
        <f t="shared" si="7"/>
        <v>369821.84210526315</v>
      </c>
      <c r="I47" s="51">
        <f t="shared" si="7"/>
        <v>347219.80263157893</v>
      </c>
      <c r="N47" s="52">
        <f t="shared" si="1"/>
        <v>400693.3</v>
      </c>
    </row>
    <row r="48" spans="1:14" ht="22.5" customHeight="1">
      <c r="A48" s="22" t="s">
        <v>101</v>
      </c>
      <c r="B48" s="93"/>
      <c r="C48" s="99"/>
      <c r="D48" s="98"/>
      <c r="E48" s="48" t="s">
        <v>19</v>
      </c>
      <c r="F48" s="49">
        <v>2.71</v>
      </c>
      <c r="G48" s="50">
        <f t="shared" si="7"/>
        <v>472121.2236842105</v>
      </c>
      <c r="H48" s="50">
        <f t="shared" si="7"/>
        <v>435746.60526315786</v>
      </c>
      <c r="I48" s="51">
        <f t="shared" si="7"/>
        <v>409115.5065789473</v>
      </c>
      <c r="N48" s="52">
        <f t="shared" si="1"/>
        <v>472121.2</v>
      </c>
    </row>
    <row r="49" spans="1:14" ht="22.5" customHeight="1">
      <c r="A49" s="22" t="s">
        <v>224</v>
      </c>
      <c r="B49" s="93">
        <v>5</v>
      </c>
      <c r="C49" s="99" t="s">
        <v>232</v>
      </c>
      <c r="D49" s="100" t="s">
        <v>233</v>
      </c>
      <c r="E49" s="48" t="s">
        <v>37</v>
      </c>
      <c r="F49" s="49">
        <v>1</v>
      </c>
      <c r="G49" s="50">
        <f>G$50*$F49/$F$50</f>
        <v>224411.86440677967</v>
      </c>
      <c r="H49" s="50">
        <f>H$50*$F49/$F$50</f>
        <v>207122.0338983051</v>
      </c>
      <c r="I49" s="51">
        <f>I$50*$F49/$F$50</f>
        <v>194463.55932203392</v>
      </c>
      <c r="N49" s="52">
        <f aca="true" t="shared" si="8" ref="N49:N95">ROUND(IF($N$8=1,$G49,IF($N$8=2,$H49,IF($N$8=3,$I49,IF($N$8=4,$J49,IF($N$8=5,$K49,IF($N$8=6,$L49)))))),1)</f>
        <v>224411.9</v>
      </c>
    </row>
    <row r="50" spans="1:14" ht="22.5" customHeight="1">
      <c r="A50" s="22" t="s">
        <v>225</v>
      </c>
      <c r="B50" s="93"/>
      <c r="C50" s="99"/>
      <c r="D50" s="98"/>
      <c r="E50" s="47" t="s">
        <v>38</v>
      </c>
      <c r="F50" s="9">
        <v>1.18</v>
      </c>
      <c r="G50" s="12">
        <v>264806</v>
      </c>
      <c r="H50" s="12">
        <v>244404</v>
      </c>
      <c r="I50" s="12">
        <v>229467</v>
      </c>
      <c r="N50" s="52">
        <f t="shared" si="8"/>
        <v>264806</v>
      </c>
    </row>
    <row r="51" spans="1:14" ht="22.5" customHeight="1">
      <c r="A51" s="22" t="s">
        <v>226</v>
      </c>
      <c r="B51" s="93"/>
      <c r="C51" s="99"/>
      <c r="D51" s="98"/>
      <c r="E51" s="48" t="s">
        <v>39</v>
      </c>
      <c r="F51" s="49">
        <v>1.4</v>
      </c>
      <c r="G51" s="50">
        <f aca="true" t="shared" si="9" ref="G51:I52">G$50*$F51/$F$50</f>
        <v>314176.6101694915</v>
      </c>
      <c r="H51" s="50">
        <f t="shared" si="9"/>
        <v>289970.8474576271</v>
      </c>
      <c r="I51" s="51">
        <f t="shared" si="9"/>
        <v>272248.9830508475</v>
      </c>
      <c r="N51" s="52">
        <f t="shared" si="8"/>
        <v>314176.6</v>
      </c>
    </row>
    <row r="52" spans="1:14" ht="22.5" customHeight="1">
      <c r="A52" s="22" t="s">
        <v>227</v>
      </c>
      <c r="B52" s="93"/>
      <c r="C52" s="99"/>
      <c r="D52" s="98"/>
      <c r="E52" s="48" t="s">
        <v>40</v>
      </c>
      <c r="F52" s="49">
        <v>1.65</v>
      </c>
      <c r="G52" s="50">
        <f t="shared" si="9"/>
        <v>370279.5762711864</v>
      </c>
      <c r="H52" s="50">
        <f t="shared" si="9"/>
        <v>341751.3559322034</v>
      </c>
      <c r="I52" s="51">
        <f t="shared" si="9"/>
        <v>320864.8728813559</v>
      </c>
      <c r="N52" s="52">
        <f t="shared" si="8"/>
        <v>370279.6</v>
      </c>
    </row>
    <row r="53" spans="1:14" ht="22.5" customHeight="1">
      <c r="A53" s="22" t="s">
        <v>152</v>
      </c>
      <c r="B53" s="93" t="s">
        <v>20</v>
      </c>
      <c r="C53" s="99" t="s">
        <v>21</v>
      </c>
      <c r="D53" s="97" t="s">
        <v>30</v>
      </c>
      <c r="E53" s="48" t="s">
        <v>22</v>
      </c>
      <c r="F53" s="49">
        <v>1</v>
      </c>
      <c r="G53" s="50">
        <f>G$56*$F53/$F$56</f>
        <v>200000</v>
      </c>
      <c r="H53" s="50">
        <f aca="true" t="shared" si="10" ref="H53:I55">H$56*$F53/$F$56</f>
        <v>185714.28571428574</v>
      </c>
      <c r="I53" s="51">
        <f t="shared" si="10"/>
        <v>175714.28571428574</v>
      </c>
      <c r="N53" s="52">
        <f t="shared" si="8"/>
        <v>200000</v>
      </c>
    </row>
    <row r="54" spans="1:14" ht="22.5" customHeight="1">
      <c r="A54" s="22" t="s">
        <v>153</v>
      </c>
      <c r="B54" s="93"/>
      <c r="C54" s="99"/>
      <c r="D54" s="98"/>
      <c r="E54" s="48" t="s">
        <v>23</v>
      </c>
      <c r="F54" s="49">
        <v>1.13</v>
      </c>
      <c r="G54" s="50">
        <f>G$56*$F54/$F$56</f>
        <v>225999.99999999997</v>
      </c>
      <c r="H54" s="50">
        <f t="shared" si="10"/>
        <v>209857.14285714287</v>
      </c>
      <c r="I54" s="51">
        <f t="shared" si="10"/>
        <v>198557.14285714287</v>
      </c>
      <c r="N54" s="52">
        <f t="shared" si="8"/>
        <v>226000</v>
      </c>
    </row>
    <row r="55" spans="1:14" ht="22.5" customHeight="1">
      <c r="A55" s="22" t="s">
        <v>154</v>
      </c>
      <c r="B55" s="93"/>
      <c r="C55" s="99"/>
      <c r="D55" s="98"/>
      <c r="E55" s="48" t="s">
        <v>29</v>
      </c>
      <c r="F55" s="49">
        <v>1.26</v>
      </c>
      <c r="G55" s="50">
        <f>G$56*$F55/$F$56</f>
        <v>252000.00000000003</v>
      </c>
      <c r="H55" s="50">
        <f t="shared" si="10"/>
        <v>234000.00000000003</v>
      </c>
      <c r="I55" s="51">
        <f>I$56*$F55/$F$56</f>
        <v>221400</v>
      </c>
      <c r="N55" s="52">
        <f t="shared" si="8"/>
        <v>252000</v>
      </c>
    </row>
    <row r="56" spans="1:14" s="3" customFormat="1" ht="22.5" customHeight="1">
      <c r="A56" s="22" t="s">
        <v>155</v>
      </c>
      <c r="B56" s="93"/>
      <c r="C56" s="99"/>
      <c r="D56" s="98"/>
      <c r="E56" s="47" t="s">
        <v>28</v>
      </c>
      <c r="F56" s="9">
        <v>1.4</v>
      </c>
      <c r="G56" s="12">
        <v>280000</v>
      </c>
      <c r="H56" s="12">
        <v>260000</v>
      </c>
      <c r="I56" s="13">
        <v>246000</v>
      </c>
      <c r="J56" s="22"/>
      <c r="K56" s="22"/>
      <c r="L56" s="22"/>
      <c r="N56" s="52">
        <f t="shared" si="8"/>
        <v>280000</v>
      </c>
    </row>
    <row r="57" spans="1:14" ht="22.5" customHeight="1">
      <c r="A57" s="22" t="s">
        <v>156</v>
      </c>
      <c r="B57" s="93"/>
      <c r="C57" s="99"/>
      <c r="D57" s="98"/>
      <c r="E57" s="48" t="s">
        <v>27</v>
      </c>
      <c r="F57" s="49">
        <v>1.53</v>
      </c>
      <c r="G57" s="50">
        <f aca="true" t="shared" si="11" ref="G57:I60">G$56*$F57/$F$56</f>
        <v>306000</v>
      </c>
      <c r="H57" s="50">
        <f t="shared" si="11"/>
        <v>284142.85714285716</v>
      </c>
      <c r="I57" s="51">
        <f t="shared" si="11"/>
        <v>268842.85714285716</v>
      </c>
      <c r="N57" s="52">
        <f t="shared" si="8"/>
        <v>306000</v>
      </c>
    </row>
    <row r="58" spans="1:14" ht="22.5" customHeight="1">
      <c r="A58" s="22" t="s">
        <v>157</v>
      </c>
      <c r="B58" s="93"/>
      <c r="C58" s="99"/>
      <c r="D58" s="98"/>
      <c r="E58" s="48" t="s">
        <v>26</v>
      </c>
      <c r="F58" s="49">
        <v>1.66</v>
      </c>
      <c r="G58" s="50">
        <f t="shared" si="11"/>
        <v>332000</v>
      </c>
      <c r="H58" s="50">
        <f t="shared" si="11"/>
        <v>308285.7142857143</v>
      </c>
      <c r="I58" s="51">
        <f t="shared" si="11"/>
        <v>291685.7142857143</v>
      </c>
      <c r="N58" s="52">
        <f t="shared" si="8"/>
        <v>332000</v>
      </c>
    </row>
    <row r="59" spans="1:14" ht="22.5" customHeight="1">
      <c r="A59" s="22" t="s">
        <v>158</v>
      </c>
      <c r="B59" s="93"/>
      <c r="C59" s="99"/>
      <c r="D59" s="98"/>
      <c r="E59" s="48" t="s">
        <v>25</v>
      </c>
      <c r="F59" s="49">
        <v>1.79</v>
      </c>
      <c r="G59" s="50">
        <f t="shared" si="11"/>
        <v>358000</v>
      </c>
      <c r="H59" s="50">
        <f t="shared" si="11"/>
        <v>332428.5714285715</v>
      </c>
      <c r="I59" s="51">
        <f t="shared" si="11"/>
        <v>314528.5714285714</v>
      </c>
      <c r="N59" s="52">
        <f t="shared" si="8"/>
        <v>358000</v>
      </c>
    </row>
    <row r="60" spans="1:14" ht="22.5" customHeight="1">
      <c r="A60" s="22" t="s">
        <v>159</v>
      </c>
      <c r="B60" s="93"/>
      <c r="C60" s="99"/>
      <c r="D60" s="98"/>
      <c r="E60" s="48" t="s">
        <v>24</v>
      </c>
      <c r="F60" s="49">
        <v>1.93</v>
      </c>
      <c r="G60" s="50">
        <f t="shared" si="11"/>
        <v>386000</v>
      </c>
      <c r="H60" s="50">
        <f t="shared" si="11"/>
        <v>358428.5714285715</v>
      </c>
      <c r="I60" s="68">
        <f t="shared" si="11"/>
        <v>339128.5714285715</v>
      </c>
      <c r="N60" s="52">
        <f t="shared" si="8"/>
        <v>386000</v>
      </c>
    </row>
    <row r="61" spans="1:14" ht="22.5" customHeight="1">
      <c r="A61" s="22" t="s">
        <v>171</v>
      </c>
      <c r="B61" s="93" t="s">
        <v>162</v>
      </c>
      <c r="C61" s="99" t="s">
        <v>167</v>
      </c>
      <c r="D61" s="97" t="s">
        <v>170</v>
      </c>
      <c r="E61" s="61" t="s">
        <v>22</v>
      </c>
      <c r="F61" s="59">
        <v>1</v>
      </c>
      <c r="G61" s="60">
        <f aca="true" t="shared" si="12" ref="G61:I63">G$64*$F61/$F$64</f>
        <v>200000</v>
      </c>
      <c r="H61" s="60">
        <f t="shared" si="12"/>
        <v>185714.28571428574</v>
      </c>
      <c r="I61" s="68">
        <f t="shared" si="12"/>
        <v>175714.28571428574</v>
      </c>
      <c r="N61" s="52">
        <f t="shared" si="8"/>
        <v>200000</v>
      </c>
    </row>
    <row r="62" spans="1:14" ht="22.5" customHeight="1">
      <c r="A62" s="22" t="s">
        <v>172</v>
      </c>
      <c r="B62" s="93"/>
      <c r="C62" s="99"/>
      <c r="D62" s="98"/>
      <c r="E62" s="61" t="s">
        <v>23</v>
      </c>
      <c r="F62" s="59">
        <v>1.13</v>
      </c>
      <c r="G62" s="60">
        <f t="shared" si="12"/>
        <v>225999.99999999997</v>
      </c>
      <c r="H62" s="60">
        <f t="shared" si="12"/>
        <v>209857.14285714287</v>
      </c>
      <c r="I62" s="68">
        <f t="shared" si="12"/>
        <v>198557.14285714287</v>
      </c>
      <c r="N62" s="52">
        <f t="shared" si="8"/>
        <v>226000</v>
      </c>
    </row>
    <row r="63" spans="1:14" ht="22.5" customHeight="1">
      <c r="A63" s="22" t="s">
        <v>173</v>
      </c>
      <c r="B63" s="93"/>
      <c r="C63" s="99"/>
      <c r="D63" s="98"/>
      <c r="E63" s="61" t="s">
        <v>29</v>
      </c>
      <c r="F63" s="59">
        <v>1.26</v>
      </c>
      <c r="G63" s="60">
        <f t="shared" si="12"/>
        <v>252000.00000000003</v>
      </c>
      <c r="H63" s="60">
        <f t="shared" si="12"/>
        <v>234000.00000000003</v>
      </c>
      <c r="I63" s="68">
        <f t="shared" si="12"/>
        <v>221400</v>
      </c>
      <c r="N63" s="52">
        <f t="shared" si="8"/>
        <v>252000</v>
      </c>
    </row>
    <row r="64" spans="1:14" s="3" customFormat="1" ht="22.5" customHeight="1">
      <c r="A64" s="22" t="s">
        <v>174</v>
      </c>
      <c r="B64" s="93"/>
      <c r="C64" s="99"/>
      <c r="D64" s="98"/>
      <c r="E64" s="58" t="s">
        <v>28</v>
      </c>
      <c r="F64" s="9">
        <v>1.4</v>
      </c>
      <c r="G64" s="12">
        <v>280000</v>
      </c>
      <c r="H64" s="12">
        <v>260000</v>
      </c>
      <c r="I64" s="13">
        <v>246000</v>
      </c>
      <c r="J64" s="22"/>
      <c r="K64" s="22"/>
      <c r="L64" s="22"/>
      <c r="N64" s="52">
        <f t="shared" si="8"/>
        <v>280000</v>
      </c>
    </row>
    <row r="65" spans="1:14" ht="22.5" customHeight="1">
      <c r="A65" s="22" t="s">
        <v>175</v>
      </c>
      <c r="B65" s="93"/>
      <c r="C65" s="99"/>
      <c r="D65" s="98"/>
      <c r="E65" s="61" t="s">
        <v>27</v>
      </c>
      <c r="F65" s="59">
        <v>1.53</v>
      </c>
      <c r="G65" s="60">
        <f>G$64*$F65/$F$64</f>
        <v>306000</v>
      </c>
      <c r="H65" s="60">
        <f aca="true" t="shared" si="13" ref="H65:I68">H$64*$F65/$F$64</f>
        <v>284142.85714285716</v>
      </c>
      <c r="I65" s="68">
        <f>I$64*$F65/$F$64</f>
        <v>268842.85714285716</v>
      </c>
      <c r="N65" s="52">
        <f t="shared" si="8"/>
        <v>306000</v>
      </c>
    </row>
    <row r="66" spans="1:14" ht="22.5" customHeight="1">
      <c r="A66" s="22" t="s">
        <v>176</v>
      </c>
      <c r="B66" s="93"/>
      <c r="C66" s="99"/>
      <c r="D66" s="98"/>
      <c r="E66" s="61" t="s">
        <v>26</v>
      </c>
      <c r="F66" s="59">
        <v>1.66</v>
      </c>
      <c r="G66" s="60">
        <f>G$64*$F66/$F$64</f>
        <v>332000</v>
      </c>
      <c r="H66" s="60">
        <f t="shared" si="13"/>
        <v>308285.7142857143</v>
      </c>
      <c r="I66" s="68">
        <f t="shared" si="13"/>
        <v>291685.7142857143</v>
      </c>
      <c r="N66" s="52">
        <f t="shared" si="8"/>
        <v>332000</v>
      </c>
    </row>
    <row r="67" spans="1:14" ht="22.5" customHeight="1">
      <c r="A67" s="22" t="s">
        <v>177</v>
      </c>
      <c r="B67" s="93"/>
      <c r="C67" s="99"/>
      <c r="D67" s="98"/>
      <c r="E67" s="61" t="s">
        <v>25</v>
      </c>
      <c r="F67" s="59">
        <v>1.79</v>
      </c>
      <c r="G67" s="60">
        <f>G$64*$F67/$F$64</f>
        <v>358000</v>
      </c>
      <c r="H67" s="60">
        <f t="shared" si="13"/>
        <v>332428.5714285715</v>
      </c>
      <c r="I67" s="68">
        <f>I$64*$F67/$F$64</f>
        <v>314528.5714285714</v>
      </c>
      <c r="N67" s="52">
        <f t="shared" si="8"/>
        <v>358000</v>
      </c>
    </row>
    <row r="68" spans="1:14" ht="22.5" customHeight="1">
      <c r="A68" s="22" t="s">
        <v>178</v>
      </c>
      <c r="B68" s="93"/>
      <c r="C68" s="99"/>
      <c r="D68" s="98"/>
      <c r="E68" s="61" t="s">
        <v>24</v>
      </c>
      <c r="F68" s="59">
        <v>1.93</v>
      </c>
      <c r="G68" s="60">
        <f>G$64*$F68/$F$64</f>
        <v>386000</v>
      </c>
      <c r="H68" s="60">
        <f t="shared" si="13"/>
        <v>358428.5714285715</v>
      </c>
      <c r="I68" s="68">
        <f>I$64*$F68/$F$64</f>
        <v>339128.5714285715</v>
      </c>
      <c r="N68" s="52">
        <f t="shared" si="8"/>
        <v>386000</v>
      </c>
    </row>
    <row r="69" spans="1:14" ht="22.5" customHeight="1">
      <c r="A69" s="22" t="s">
        <v>179</v>
      </c>
      <c r="B69" s="93" t="s">
        <v>163</v>
      </c>
      <c r="C69" s="99" t="s">
        <v>167</v>
      </c>
      <c r="D69" s="97" t="s">
        <v>169</v>
      </c>
      <c r="E69" s="70" t="s">
        <v>22</v>
      </c>
      <c r="F69" s="71">
        <v>1</v>
      </c>
      <c r="G69" s="69">
        <f aca="true" t="shared" si="14" ref="G69:I71">G$72*$F69/$F$72</f>
        <v>200000</v>
      </c>
      <c r="H69" s="69">
        <f t="shared" si="14"/>
        <v>185714.28571428574</v>
      </c>
      <c r="I69" s="68">
        <f t="shared" si="14"/>
        <v>175714.28571428574</v>
      </c>
      <c r="N69" s="52">
        <f t="shared" si="8"/>
        <v>200000</v>
      </c>
    </row>
    <row r="70" spans="1:14" ht="22.5" customHeight="1">
      <c r="A70" s="22" t="s">
        <v>180</v>
      </c>
      <c r="B70" s="93"/>
      <c r="C70" s="99"/>
      <c r="D70" s="98"/>
      <c r="E70" s="70" t="s">
        <v>23</v>
      </c>
      <c r="F70" s="71">
        <v>1.13</v>
      </c>
      <c r="G70" s="69">
        <f t="shared" si="14"/>
        <v>225999.99999999997</v>
      </c>
      <c r="H70" s="69">
        <f t="shared" si="14"/>
        <v>209857.14285714287</v>
      </c>
      <c r="I70" s="68">
        <f t="shared" si="14"/>
        <v>198557.14285714287</v>
      </c>
      <c r="N70" s="52">
        <f t="shared" si="8"/>
        <v>226000</v>
      </c>
    </row>
    <row r="71" spans="1:14" ht="22.5" customHeight="1">
      <c r="A71" s="22" t="s">
        <v>181</v>
      </c>
      <c r="B71" s="93"/>
      <c r="C71" s="99"/>
      <c r="D71" s="98"/>
      <c r="E71" s="70" t="s">
        <v>29</v>
      </c>
      <c r="F71" s="71">
        <v>1.26</v>
      </c>
      <c r="G71" s="69">
        <f t="shared" si="14"/>
        <v>252000.00000000003</v>
      </c>
      <c r="H71" s="69">
        <f t="shared" si="14"/>
        <v>234000.00000000003</v>
      </c>
      <c r="I71" s="68">
        <f t="shared" si="14"/>
        <v>221400</v>
      </c>
      <c r="N71" s="52">
        <f t="shared" si="8"/>
        <v>252000</v>
      </c>
    </row>
    <row r="72" spans="1:14" s="3" customFormat="1" ht="22.5" customHeight="1">
      <c r="A72" s="22" t="s">
        <v>182</v>
      </c>
      <c r="B72" s="93"/>
      <c r="C72" s="99"/>
      <c r="D72" s="98"/>
      <c r="E72" s="67" t="s">
        <v>28</v>
      </c>
      <c r="F72" s="9">
        <v>1.4</v>
      </c>
      <c r="G72" s="12">
        <v>280000</v>
      </c>
      <c r="H72" s="12">
        <v>260000</v>
      </c>
      <c r="I72" s="13">
        <v>246000</v>
      </c>
      <c r="J72" s="22"/>
      <c r="K72" s="22"/>
      <c r="L72" s="22"/>
      <c r="N72" s="52">
        <f t="shared" si="8"/>
        <v>280000</v>
      </c>
    </row>
    <row r="73" spans="1:14" ht="22.5" customHeight="1">
      <c r="A73" s="22" t="s">
        <v>183</v>
      </c>
      <c r="B73" s="93"/>
      <c r="C73" s="99"/>
      <c r="D73" s="98"/>
      <c r="E73" s="70" t="s">
        <v>27</v>
      </c>
      <c r="F73" s="71">
        <v>1.53</v>
      </c>
      <c r="G73" s="69">
        <f>G$72*$F73/$F$72</f>
        <v>306000</v>
      </c>
      <c r="H73" s="69">
        <f aca="true" t="shared" si="15" ref="H73:I76">H$72*$F73/$F$72</f>
        <v>284142.85714285716</v>
      </c>
      <c r="I73" s="68">
        <f t="shared" si="15"/>
        <v>268842.85714285716</v>
      </c>
      <c r="N73" s="52">
        <f t="shared" si="8"/>
        <v>306000</v>
      </c>
    </row>
    <row r="74" spans="1:14" ht="22.5" customHeight="1">
      <c r="A74" s="22" t="s">
        <v>184</v>
      </c>
      <c r="B74" s="93"/>
      <c r="C74" s="99"/>
      <c r="D74" s="98"/>
      <c r="E74" s="70" t="s">
        <v>26</v>
      </c>
      <c r="F74" s="71">
        <v>1.66</v>
      </c>
      <c r="G74" s="69">
        <f>G$72*$F74/$F$72</f>
        <v>332000</v>
      </c>
      <c r="H74" s="69">
        <f t="shared" si="15"/>
        <v>308285.7142857143</v>
      </c>
      <c r="I74" s="68">
        <f t="shared" si="15"/>
        <v>291685.7142857143</v>
      </c>
      <c r="N74" s="52">
        <f t="shared" si="8"/>
        <v>332000</v>
      </c>
    </row>
    <row r="75" spans="1:14" ht="22.5" customHeight="1">
      <c r="A75" s="22" t="s">
        <v>185</v>
      </c>
      <c r="B75" s="93"/>
      <c r="C75" s="99"/>
      <c r="D75" s="98"/>
      <c r="E75" s="70" t="s">
        <v>25</v>
      </c>
      <c r="F75" s="71">
        <v>1.79</v>
      </c>
      <c r="G75" s="69">
        <f>G$72*$F75/$F$72</f>
        <v>358000</v>
      </c>
      <c r="H75" s="69">
        <f t="shared" si="15"/>
        <v>332428.5714285715</v>
      </c>
      <c r="I75" s="68">
        <f t="shared" si="15"/>
        <v>314528.5714285714</v>
      </c>
      <c r="N75" s="52">
        <f t="shared" si="8"/>
        <v>358000</v>
      </c>
    </row>
    <row r="76" spans="1:14" ht="22.5" customHeight="1">
      <c r="A76" s="22" t="s">
        <v>186</v>
      </c>
      <c r="B76" s="93"/>
      <c r="C76" s="99"/>
      <c r="D76" s="98"/>
      <c r="E76" s="70" t="s">
        <v>24</v>
      </c>
      <c r="F76" s="71">
        <v>1.93</v>
      </c>
      <c r="G76" s="69">
        <f>G$72*$F76/$F$72</f>
        <v>386000</v>
      </c>
      <c r="H76" s="69">
        <f t="shared" si="15"/>
        <v>358428.5714285715</v>
      </c>
      <c r="I76" s="68">
        <f>I$72*$F76/$F$72</f>
        <v>339128.5714285715</v>
      </c>
      <c r="N76" s="52">
        <f t="shared" si="8"/>
        <v>386000</v>
      </c>
    </row>
    <row r="77" spans="1:14" ht="22.5" customHeight="1">
      <c r="A77" s="22" t="s">
        <v>187</v>
      </c>
      <c r="B77" s="93" t="s">
        <v>164</v>
      </c>
      <c r="C77" s="99" t="s">
        <v>167</v>
      </c>
      <c r="D77" s="97" t="s">
        <v>168</v>
      </c>
      <c r="E77" s="70" t="s">
        <v>22</v>
      </c>
      <c r="F77" s="71">
        <v>1</v>
      </c>
      <c r="G77" s="69">
        <f>G$80*$F77/$F$80</f>
        <v>200000</v>
      </c>
      <c r="H77" s="69">
        <f aca="true" t="shared" si="16" ref="H77:I79">H$80*$F77/$F$80</f>
        <v>185714.28571428574</v>
      </c>
      <c r="I77" s="68">
        <f t="shared" si="16"/>
        <v>175714.28571428574</v>
      </c>
      <c r="N77" s="52">
        <f t="shared" si="8"/>
        <v>200000</v>
      </c>
    </row>
    <row r="78" spans="1:14" ht="22.5" customHeight="1">
      <c r="A78" s="22" t="s">
        <v>188</v>
      </c>
      <c r="B78" s="93"/>
      <c r="C78" s="99"/>
      <c r="D78" s="98"/>
      <c r="E78" s="70" t="s">
        <v>23</v>
      </c>
      <c r="F78" s="71">
        <v>1.13</v>
      </c>
      <c r="G78" s="69">
        <f>G$80*$F78/$F$80</f>
        <v>225999.99999999997</v>
      </c>
      <c r="H78" s="69">
        <f t="shared" si="16"/>
        <v>209857.14285714287</v>
      </c>
      <c r="I78" s="68">
        <f t="shared" si="16"/>
        <v>198557.14285714287</v>
      </c>
      <c r="N78" s="52">
        <f t="shared" si="8"/>
        <v>226000</v>
      </c>
    </row>
    <row r="79" spans="1:14" ht="22.5" customHeight="1">
      <c r="A79" s="22" t="s">
        <v>189</v>
      </c>
      <c r="B79" s="93"/>
      <c r="C79" s="99"/>
      <c r="D79" s="98"/>
      <c r="E79" s="70" t="s">
        <v>29</v>
      </c>
      <c r="F79" s="71">
        <v>1.26</v>
      </c>
      <c r="G79" s="69">
        <f>G$80*$F79/$F$80</f>
        <v>252000.00000000003</v>
      </c>
      <c r="H79" s="69">
        <f t="shared" si="16"/>
        <v>234000.00000000003</v>
      </c>
      <c r="I79" s="68">
        <f t="shared" si="16"/>
        <v>221400</v>
      </c>
      <c r="N79" s="52">
        <f t="shared" si="8"/>
        <v>252000</v>
      </c>
    </row>
    <row r="80" spans="1:14" s="3" customFormat="1" ht="22.5" customHeight="1">
      <c r="A80" s="22" t="s">
        <v>190</v>
      </c>
      <c r="B80" s="93"/>
      <c r="C80" s="99"/>
      <c r="D80" s="98"/>
      <c r="E80" s="67" t="s">
        <v>28</v>
      </c>
      <c r="F80" s="9">
        <v>1.4</v>
      </c>
      <c r="G80" s="12">
        <v>280000</v>
      </c>
      <c r="H80" s="12">
        <v>260000</v>
      </c>
      <c r="I80" s="13">
        <v>246000</v>
      </c>
      <c r="J80" s="22"/>
      <c r="K80" s="22"/>
      <c r="L80" s="22"/>
      <c r="N80" s="52">
        <f t="shared" si="8"/>
        <v>280000</v>
      </c>
    </row>
    <row r="81" spans="1:14" ht="22.5" customHeight="1">
      <c r="A81" s="22" t="s">
        <v>191</v>
      </c>
      <c r="B81" s="93"/>
      <c r="C81" s="99"/>
      <c r="D81" s="98"/>
      <c r="E81" s="70" t="s">
        <v>27</v>
      </c>
      <c r="F81" s="71">
        <v>1.53</v>
      </c>
      <c r="G81" s="69">
        <f>G$80*$F81/$F$80</f>
        <v>306000</v>
      </c>
      <c r="H81" s="69">
        <f>H$80*$F81/$F$80</f>
        <v>284142.85714285716</v>
      </c>
      <c r="I81" s="68">
        <f aca="true" t="shared" si="17" ref="H81:I84">I$80*$F81/$F$80</f>
        <v>268842.85714285716</v>
      </c>
      <c r="N81" s="52">
        <f t="shared" si="8"/>
        <v>306000</v>
      </c>
    </row>
    <row r="82" spans="1:14" ht="22.5" customHeight="1">
      <c r="A82" s="22" t="s">
        <v>192</v>
      </c>
      <c r="B82" s="93"/>
      <c r="C82" s="99"/>
      <c r="D82" s="98"/>
      <c r="E82" s="70" t="s">
        <v>26</v>
      </c>
      <c r="F82" s="71">
        <v>1.66</v>
      </c>
      <c r="G82" s="69">
        <f>G$80*$F82/$F$80</f>
        <v>332000</v>
      </c>
      <c r="H82" s="69">
        <f t="shared" si="17"/>
        <v>308285.7142857143</v>
      </c>
      <c r="I82" s="68">
        <f t="shared" si="17"/>
        <v>291685.7142857143</v>
      </c>
      <c r="N82" s="52">
        <f t="shared" si="8"/>
        <v>332000</v>
      </c>
    </row>
    <row r="83" spans="1:14" ht="22.5" customHeight="1">
      <c r="A83" s="22" t="s">
        <v>193</v>
      </c>
      <c r="B83" s="93"/>
      <c r="C83" s="99"/>
      <c r="D83" s="98"/>
      <c r="E83" s="70" t="s">
        <v>25</v>
      </c>
      <c r="F83" s="71">
        <v>1.79</v>
      </c>
      <c r="G83" s="69">
        <f>G$80*$F83/$F$80</f>
        <v>358000</v>
      </c>
      <c r="H83" s="69">
        <f t="shared" si="17"/>
        <v>332428.5714285715</v>
      </c>
      <c r="I83" s="68">
        <f t="shared" si="17"/>
        <v>314528.5714285714</v>
      </c>
      <c r="N83" s="52">
        <f t="shared" si="8"/>
        <v>358000</v>
      </c>
    </row>
    <row r="84" spans="1:14" ht="22.5" customHeight="1">
      <c r="A84" s="22" t="s">
        <v>194</v>
      </c>
      <c r="B84" s="93"/>
      <c r="C84" s="99"/>
      <c r="D84" s="98"/>
      <c r="E84" s="70" t="s">
        <v>24</v>
      </c>
      <c r="F84" s="71">
        <v>1.93</v>
      </c>
      <c r="G84" s="69">
        <f>G$80*$F84/$F$80</f>
        <v>386000</v>
      </c>
      <c r="H84" s="69">
        <f t="shared" si="17"/>
        <v>358428.5714285715</v>
      </c>
      <c r="I84" s="68">
        <f>I$80*$F84/$F$80</f>
        <v>339128.5714285715</v>
      </c>
      <c r="N84" s="52">
        <f t="shared" si="8"/>
        <v>386000</v>
      </c>
    </row>
    <row r="85" spans="1:14" ht="22.5" customHeight="1">
      <c r="A85" s="22" t="s">
        <v>195</v>
      </c>
      <c r="B85" s="93" t="s">
        <v>165</v>
      </c>
      <c r="C85" s="99" t="s">
        <v>167</v>
      </c>
      <c r="D85" s="100" t="s">
        <v>166</v>
      </c>
      <c r="E85" s="70" t="s">
        <v>22</v>
      </c>
      <c r="F85" s="71">
        <v>1</v>
      </c>
      <c r="G85" s="69">
        <f>G$88*$F85/$F$88</f>
        <v>200000</v>
      </c>
      <c r="H85" s="69">
        <f aca="true" t="shared" si="18" ref="H85:I87">H$88*$F85/$F$88</f>
        <v>185714.28571428574</v>
      </c>
      <c r="I85" s="68">
        <f t="shared" si="18"/>
        <v>175714.28571428574</v>
      </c>
      <c r="N85" s="52">
        <f t="shared" si="8"/>
        <v>200000</v>
      </c>
    </row>
    <row r="86" spans="1:14" ht="22.5" customHeight="1">
      <c r="A86" s="22" t="s">
        <v>196</v>
      </c>
      <c r="B86" s="93"/>
      <c r="C86" s="99"/>
      <c r="D86" s="98"/>
      <c r="E86" s="70" t="s">
        <v>23</v>
      </c>
      <c r="F86" s="71">
        <v>1.13</v>
      </c>
      <c r="G86" s="69">
        <f>G$88*$F86/$F$88</f>
        <v>225999.99999999997</v>
      </c>
      <c r="H86" s="69">
        <f t="shared" si="18"/>
        <v>209857.14285714287</v>
      </c>
      <c r="I86" s="68">
        <f t="shared" si="18"/>
        <v>198557.14285714287</v>
      </c>
      <c r="N86" s="52">
        <f t="shared" si="8"/>
        <v>226000</v>
      </c>
    </row>
    <row r="87" spans="1:14" ht="22.5" customHeight="1">
      <c r="A87" s="22" t="s">
        <v>197</v>
      </c>
      <c r="B87" s="93"/>
      <c r="C87" s="99"/>
      <c r="D87" s="98"/>
      <c r="E87" s="70" t="s">
        <v>29</v>
      </c>
      <c r="F87" s="71">
        <v>1.26</v>
      </c>
      <c r="G87" s="69">
        <f>G$88*$F87/$F$88</f>
        <v>252000.00000000003</v>
      </c>
      <c r="H87" s="69">
        <f>H$88*$F87/$F$88</f>
        <v>234000.00000000003</v>
      </c>
      <c r="I87" s="68">
        <f t="shared" si="18"/>
        <v>221400</v>
      </c>
      <c r="N87" s="52">
        <f t="shared" si="8"/>
        <v>252000</v>
      </c>
    </row>
    <row r="88" spans="1:14" s="3" customFormat="1" ht="22.5" customHeight="1">
      <c r="A88" s="22" t="s">
        <v>198</v>
      </c>
      <c r="B88" s="93"/>
      <c r="C88" s="99"/>
      <c r="D88" s="98"/>
      <c r="E88" s="67" t="s">
        <v>28</v>
      </c>
      <c r="F88" s="9">
        <v>1.4</v>
      </c>
      <c r="G88" s="12">
        <v>280000</v>
      </c>
      <c r="H88" s="12">
        <v>260000</v>
      </c>
      <c r="I88" s="13">
        <v>246000</v>
      </c>
      <c r="J88" s="22"/>
      <c r="K88" s="22"/>
      <c r="L88" s="22"/>
      <c r="N88" s="52">
        <f t="shared" si="8"/>
        <v>280000</v>
      </c>
    </row>
    <row r="89" spans="1:14" ht="22.5" customHeight="1">
      <c r="A89" s="22" t="s">
        <v>199</v>
      </c>
      <c r="B89" s="93"/>
      <c r="C89" s="99"/>
      <c r="D89" s="98"/>
      <c r="E89" s="70" t="s">
        <v>27</v>
      </c>
      <c r="F89" s="71">
        <v>1.53</v>
      </c>
      <c r="G89" s="69">
        <f>G$88*$F89/$F$88</f>
        <v>306000</v>
      </c>
      <c r="H89" s="69">
        <f>H$88*$F89/$F$88</f>
        <v>284142.85714285716</v>
      </c>
      <c r="I89" s="68">
        <f aca="true" t="shared" si="19" ref="H89:I92">I$88*$F89/$F$88</f>
        <v>268842.85714285716</v>
      </c>
      <c r="N89" s="52">
        <f t="shared" si="8"/>
        <v>306000</v>
      </c>
    </row>
    <row r="90" spans="1:14" ht="22.5" customHeight="1">
      <c r="A90" s="22" t="s">
        <v>200</v>
      </c>
      <c r="B90" s="93"/>
      <c r="C90" s="99"/>
      <c r="D90" s="98"/>
      <c r="E90" s="70" t="s">
        <v>26</v>
      </c>
      <c r="F90" s="71">
        <v>1.66</v>
      </c>
      <c r="G90" s="69">
        <f>G$88*$F90/$F$88</f>
        <v>332000</v>
      </c>
      <c r="H90" s="69">
        <f t="shared" si="19"/>
        <v>308285.7142857143</v>
      </c>
      <c r="I90" s="68">
        <f t="shared" si="19"/>
        <v>291685.7142857143</v>
      </c>
      <c r="N90" s="52">
        <f t="shared" si="8"/>
        <v>332000</v>
      </c>
    </row>
    <row r="91" spans="1:14" ht="22.5" customHeight="1">
      <c r="A91" s="22" t="s">
        <v>201</v>
      </c>
      <c r="B91" s="93"/>
      <c r="C91" s="99"/>
      <c r="D91" s="98"/>
      <c r="E91" s="70" t="s">
        <v>25</v>
      </c>
      <c r="F91" s="71">
        <v>1.79</v>
      </c>
      <c r="G91" s="69">
        <f>G$88*$F91/$F$88</f>
        <v>358000</v>
      </c>
      <c r="H91" s="69">
        <f t="shared" si="19"/>
        <v>332428.5714285715</v>
      </c>
      <c r="I91" s="68">
        <f t="shared" si="19"/>
        <v>314528.5714285714</v>
      </c>
      <c r="N91" s="52">
        <f t="shared" si="8"/>
        <v>358000</v>
      </c>
    </row>
    <row r="92" spans="1:14" ht="22.5" customHeight="1">
      <c r="A92" s="22" t="s">
        <v>202</v>
      </c>
      <c r="B92" s="93"/>
      <c r="C92" s="99"/>
      <c r="D92" s="98"/>
      <c r="E92" s="70" t="s">
        <v>24</v>
      </c>
      <c r="F92" s="71">
        <v>1.93</v>
      </c>
      <c r="G92" s="69">
        <f>G$88*$F92/$F$88</f>
        <v>386000</v>
      </c>
      <c r="H92" s="69">
        <f t="shared" si="19"/>
        <v>358428.5714285715</v>
      </c>
      <c r="I92" s="68">
        <f>I$88*$F92/$F$88</f>
        <v>339128.5714285715</v>
      </c>
      <c r="N92" s="52">
        <f t="shared" si="8"/>
        <v>386000</v>
      </c>
    </row>
    <row r="93" spans="1:14" ht="22.5" customHeight="1">
      <c r="A93" s="22" t="s">
        <v>102</v>
      </c>
      <c r="B93" s="93" t="s">
        <v>31</v>
      </c>
      <c r="C93" s="94" t="s">
        <v>48</v>
      </c>
      <c r="D93" s="104" t="s">
        <v>50</v>
      </c>
      <c r="E93" s="70" t="s">
        <v>32</v>
      </c>
      <c r="F93" s="71">
        <v>1</v>
      </c>
      <c r="G93" s="69">
        <f>G$94*$F93/$F$94</f>
        <v>596153.8461538461</v>
      </c>
      <c r="H93" s="69">
        <f>H$94*$F93/$F$94</f>
        <v>546153.8461538461</v>
      </c>
      <c r="I93" s="68">
        <f>I$94*$F93/$F$94</f>
        <v>506730.7692307692</v>
      </c>
      <c r="N93" s="52">
        <f t="shared" si="8"/>
        <v>596153.8</v>
      </c>
    </row>
    <row r="94" spans="1:14" s="3" customFormat="1" ht="22.5" customHeight="1">
      <c r="A94" s="22" t="s">
        <v>103</v>
      </c>
      <c r="B94" s="93"/>
      <c r="C94" s="99"/>
      <c r="D94" s="105"/>
      <c r="E94" s="67" t="s">
        <v>33</v>
      </c>
      <c r="F94" s="9">
        <v>1.04</v>
      </c>
      <c r="G94" s="12">
        <v>620000</v>
      </c>
      <c r="H94" s="12">
        <v>568000</v>
      </c>
      <c r="I94" s="13">
        <v>527000</v>
      </c>
      <c r="J94" s="22"/>
      <c r="K94" s="22"/>
      <c r="L94" s="22"/>
      <c r="N94" s="52">
        <f t="shared" si="8"/>
        <v>620000</v>
      </c>
    </row>
    <row r="95" spans="1:14" ht="22.5" customHeight="1">
      <c r="A95" s="22" t="s">
        <v>104</v>
      </c>
      <c r="B95" s="93"/>
      <c r="C95" s="99"/>
      <c r="D95" s="106"/>
      <c r="E95" s="70" t="s">
        <v>34</v>
      </c>
      <c r="F95" s="71">
        <v>1.08</v>
      </c>
      <c r="G95" s="69">
        <f>G$94*$F95/$F$94</f>
        <v>643846.1538461539</v>
      </c>
      <c r="H95" s="69">
        <f>H$94*$F95/$F$94</f>
        <v>589846.1538461539</v>
      </c>
      <c r="I95" s="68">
        <f>I$94*$F95/$F$94</f>
        <v>547269.2307692308</v>
      </c>
      <c r="N95" s="52">
        <f t="shared" si="8"/>
        <v>643846.2</v>
      </c>
    </row>
    <row r="96" spans="1:14" ht="22.5" customHeight="1">
      <c r="A96" s="22" t="s">
        <v>105</v>
      </c>
      <c r="B96" s="93" t="s">
        <v>36</v>
      </c>
      <c r="C96" s="99" t="s">
        <v>35</v>
      </c>
      <c r="D96" s="99"/>
      <c r="E96" s="70" t="s">
        <v>37</v>
      </c>
      <c r="F96" s="71">
        <v>1</v>
      </c>
      <c r="G96" s="69">
        <f>G$97*$F96/$F$97</f>
        <v>0</v>
      </c>
      <c r="H96" s="69">
        <f>H$97*$F96/$F$97</f>
        <v>0</v>
      </c>
      <c r="I96" s="68">
        <f>I$97*$F96/$F$97</f>
        <v>0</v>
      </c>
      <c r="N96" s="52">
        <f aca="true" t="shared" si="20" ref="N96:N133">ROUND(IF($N$8=1,$G96,IF($N$8=2,$H96,IF($N$8=3,$I96,IF($N$8=4,$J96,IF($N$8=5,$K96,IF($N$8=6,$L96)))))),1)</f>
        <v>0</v>
      </c>
    </row>
    <row r="97" spans="1:14" s="3" customFormat="1" ht="22.5" customHeight="1">
      <c r="A97" s="22" t="s">
        <v>106</v>
      </c>
      <c r="B97" s="93"/>
      <c r="C97" s="99"/>
      <c r="D97" s="99"/>
      <c r="E97" s="67" t="s">
        <v>38</v>
      </c>
      <c r="F97" s="9">
        <v>1.18</v>
      </c>
      <c r="G97" s="12">
        <v>0</v>
      </c>
      <c r="H97" s="12">
        <v>0</v>
      </c>
      <c r="I97" s="13">
        <v>0</v>
      </c>
      <c r="J97" s="22"/>
      <c r="K97" s="22"/>
      <c r="L97" s="22"/>
      <c r="N97" s="52">
        <f t="shared" si="20"/>
        <v>0</v>
      </c>
    </row>
    <row r="98" spans="1:14" ht="22.5" customHeight="1">
      <c r="A98" s="22" t="s">
        <v>107</v>
      </c>
      <c r="B98" s="93"/>
      <c r="C98" s="99"/>
      <c r="D98" s="99"/>
      <c r="E98" s="70" t="s">
        <v>39</v>
      </c>
      <c r="F98" s="71">
        <v>1.4</v>
      </c>
      <c r="G98" s="69">
        <f aca="true" t="shared" si="21" ref="G98:I99">G$97*$F98/$F$97</f>
        <v>0</v>
      </c>
      <c r="H98" s="69">
        <f t="shared" si="21"/>
        <v>0</v>
      </c>
      <c r="I98" s="68">
        <f t="shared" si="21"/>
        <v>0</v>
      </c>
      <c r="N98" s="52">
        <f t="shared" si="20"/>
        <v>0</v>
      </c>
    </row>
    <row r="99" spans="1:14" ht="22.5" customHeight="1">
      <c r="A99" s="22" t="s">
        <v>108</v>
      </c>
      <c r="B99" s="93"/>
      <c r="C99" s="99"/>
      <c r="D99" s="99"/>
      <c r="E99" s="70" t="s">
        <v>40</v>
      </c>
      <c r="F99" s="71">
        <v>1.65</v>
      </c>
      <c r="G99" s="69">
        <f t="shared" si="21"/>
        <v>0</v>
      </c>
      <c r="H99" s="69">
        <f t="shared" si="21"/>
        <v>0</v>
      </c>
      <c r="I99" s="68">
        <f t="shared" si="21"/>
        <v>0</v>
      </c>
      <c r="N99" s="52">
        <f t="shared" si="20"/>
        <v>0</v>
      </c>
    </row>
    <row r="100" spans="2:14" ht="22.5" customHeight="1">
      <c r="B100" s="93" t="s">
        <v>41</v>
      </c>
      <c r="C100" s="94" t="s">
        <v>47</v>
      </c>
      <c r="D100" s="94"/>
      <c r="E100" s="103"/>
      <c r="F100" s="107"/>
      <c r="G100" s="102"/>
      <c r="H100" s="102"/>
      <c r="I100" s="101"/>
      <c r="N100" s="52">
        <f t="shared" si="20"/>
        <v>0</v>
      </c>
    </row>
    <row r="101" spans="2:14" ht="22.5" customHeight="1">
      <c r="B101" s="93"/>
      <c r="C101" s="94"/>
      <c r="D101" s="94"/>
      <c r="E101" s="103"/>
      <c r="F101" s="107"/>
      <c r="G101" s="102"/>
      <c r="H101" s="102"/>
      <c r="I101" s="101"/>
      <c r="N101" s="52">
        <f t="shared" si="20"/>
        <v>0</v>
      </c>
    </row>
    <row r="102" spans="2:14" ht="22.5" customHeight="1">
      <c r="B102" s="93"/>
      <c r="C102" s="94"/>
      <c r="D102" s="94"/>
      <c r="E102" s="103"/>
      <c r="F102" s="107"/>
      <c r="G102" s="102"/>
      <c r="H102" s="102"/>
      <c r="I102" s="101"/>
      <c r="N102" s="52">
        <f t="shared" si="20"/>
        <v>0</v>
      </c>
    </row>
    <row r="103" spans="2:14" ht="22.5" customHeight="1">
      <c r="B103" s="93"/>
      <c r="C103" s="94"/>
      <c r="D103" s="94"/>
      <c r="E103" s="103"/>
      <c r="F103" s="107"/>
      <c r="G103" s="102"/>
      <c r="H103" s="102"/>
      <c r="I103" s="101"/>
      <c r="N103" s="52">
        <f t="shared" si="20"/>
        <v>0</v>
      </c>
    </row>
    <row r="104" spans="1:14" ht="22.5" customHeight="1">
      <c r="A104" s="22" t="s">
        <v>109</v>
      </c>
      <c r="B104" s="93">
        <v>1</v>
      </c>
      <c r="C104" s="94" t="s">
        <v>46</v>
      </c>
      <c r="D104" s="94"/>
      <c r="E104" s="70" t="s">
        <v>32</v>
      </c>
      <c r="F104" s="71">
        <v>1</v>
      </c>
      <c r="G104" s="69">
        <f>G$105*$F104/$F$105</f>
        <v>429577.5609756098</v>
      </c>
      <c r="H104" s="69">
        <f>H$105*$F104/$F$105</f>
        <v>393920.97560975613</v>
      </c>
      <c r="I104" s="68">
        <f>I$105*$F104/$F$105</f>
        <v>365735.6097560976</v>
      </c>
      <c r="N104" s="52">
        <f t="shared" si="20"/>
        <v>429577.6</v>
      </c>
    </row>
    <row r="105" spans="1:14" s="3" customFormat="1" ht="22.5" customHeight="1">
      <c r="A105" s="22" t="s">
        <v>110</v>
      </c>
      <c r="B105" s="93"/>
      <c r="C105" s="94"/>
      <c r="D105" s="94"/>
      <c r="E105" s="67" t="s">
        <v>33</v>
      </c>
      <c r="F105" s="9">
        <v>1.025</v>
      </c>
      <c r="G105" s="12">
        <v>440317</v>
      </c>
      <c r="H105" s="12">
        <v>403769</v>
      </c>
      <c r="I105" s="13">
        <v>374879</v>
      </c>
      <c r="J105" s="22"/>
      <c r="K105" s="22"/>
      <c r="L105" s="22"/>
      <c r="N105" s="52">
        <f t="shared" si="20"/>
        <v>440317</v>
      </c>
    </row>
    <row r="106" spans="1:14" ht="22.5" customHeight="1">
      <c r="A106" s="22" t="s">
        <v>111</v>
      </c>
      <c r="B106" s="93"/>
      <c r="C106" s="94"/>
      <c r="D106" s="94"/>
      <c r="E106" s="70" t="s">
        <v>34</v>
      </c>
      <c r="F106" s="71">
        <v>1.05</v>
      </c>
      <c r="G106" s="69">
        <f>G$105*$F106/$F$105</f>
        <v>451056.4390243903</v>
      </c>
      <c r="H106" s="69">
        <f>H$105*$F106/$F$105</f>
        <v>413617.0243902439</v>
      </c>
      <c r="I106" s="68">
        <f>I$105*$F106/$F$105</f>
        <v>384022.3902439025</v>
      </c>
      <c r="N106" s="52">
        <f t="shared" si="20"/>
        <v>451056.4</v>
      </c>
    </row>
    <row r="107" spans="1:14" ht="22.5" customHeight="1">
      <c r="A107" s="22" t="s">
        <v>112</v>
      </c>
      <c r="B107" s="93">
        <v>2</v>
      </c>
      <c r="C107" s="94" t="s">
        <v>45</v>
      </c>
      <c r="D107" s="94"/>
      <c r="E107" s="70" t="s">
        <v>32</v>
      </c>
      <c r="F107" s="71">
        <v>1</v>
      </c>
      <c r="G107" s="69">
        <f>G$108*$F107/$F$108</f>
        <v>429577.5609756098</v>
      </c>
      <c r="H107" s="69">
        <f>H$108*$F107/$F$108</f>
        <v>393920.97560975613</v>
      </c>
      <c r="I107" s="68">
        <f>I$108*$F107/$F$108</f>
        <v>365735.6097560976</v>
      </c>
      <c r="N107" s="52">
        <f t="shared" si="20"/>
        <v>429577.6</v>
      </c>
    </row>
    <row r="108" spans="1:14" s="3" customFormat="1" ht="22.5" customHeight="1">
      <c r="A108" s="22" t="s">
        <v>113</v>
      </c>
      <c r="B108" s="93"/>
      <c r="C108" s="94"/>
      <c r="D108" s="94"/>
      <c r="E108" s="67" t="s">
        <v>33</v>
      </c>
      <c r="F108" s="9">
        <v>1.025</v>
      </c>
      <c r="G108" s="12">
        <v>440317</v>
      </c>
      <c r="H108" s="12">
        <v>403769</v>
      </c>
      <c r="I108" s="13">
        <v>374879</v>
      </c>
      <c r="J108" s="22"/>
      <c r="K108" s="22"/>
      <c r="L108" s="22"/>
      <c r="N108" s="52">
        <f t="shared" si="20"/>
        <v>440317</v>
      </c>
    </row>
    <row r="109" spans="1:14" ht="22.5" customHeight="1">
      <c r="A109" s="22" t="s">
        <v>114</v>
      </c>
      <c r="B109" s="93"/>
      <c r="C109" s="94"/>
      <c r="D109" s="94"/>
      <c r="E109" s="70" t="s">
        <v>34</v>
      </c>
      <c r="F109" s="71">
        <v>1.05</v>
      </c>
      <c r="G109" s="69">
        <f>G$108*$F109/$F$108</f>
        <v>451056.4390243903</v>
      </c>
      <c r="H109" s="69">
        <f>H$108*$F109/$F$108</f>
        <v>413617.0243902439</v>
      </c>
      <c r="I109" s="68">
        <f>I$108*$F109/$F$108</f>
        <v>384022.3902439025</v>
      </c>
      <c r="N109" s="52">
        <f t="shared" si="20"/>
        <v>451056.4</v>
      </c>
    </row>
    <row r="110" spans="1:14" ht="22.5" customHeight="1">
      <c r="A110" s="22" t="s">
        <v>118</v>
      </c>
      <c r="B110" s="93">
        <v>3</v>
      </c>
      <c r="C110" s="94" t="s">
        <v>42</v>
      </c>
      <c r="D110" s="94"/>
      <c r="E110" s="70" t="s">
        <v>37</v>
      </c>
      <c r="F110" s="71">
        <v>1</v>
      </c>
      <c r="G110" s="69">
        <f>G$111*$F110/$F$111</f>
        <v>307964.60176991153</v>
      </c>
      <c r="H110" s="69">
        <f>H$111*$F110/$F$111</f>
        <v>282300.88495575223</v>
      </c>
      <c r="I110" s="68">
        <f>I$111*$F110/$F$111</f>
        <v>261946.90265486727</v>
      </c>
      <c r="N110" s="52">
        <f t="shared" si="20"/>
        <v>307964.6</v>
      </c>
    </row>
    <row r="111" spans="1:14" s="3" customFormat="1" ht="22.5" customHeight="1">
      <c r="A111" s="22" t="s">
        <v>119</v>
      </c>
      <c r="B111" s="93"/>
      <c r="C111" s="94"/>
      <c r="D111" s="94"/>
      <c r="E111" s="67" t="s">
        <v>38</v>
      </c>
      <c r="F111" s="9">
        <v>1.13</v>
      </c>
      <c r="G111" s="12">
        <v>348000</v>
      </c>
      <c r="H111" s="12">
        <v>319000</v>
      </c>
      <c r="I111" s="13">
        <v>296000</v>
      </c>
      <c r="J111" s="22"/>
      <c r="K111" s="22"/>
      <c r="L111" s="22"/>
      <c r="N111" s="52">
        <f t="shared" si="20"/>
        <v>348000</v>
      </c>
    </row>
    <row r="112" spans="1:14" ht="22.5" customHeight="1">
      <c r="A112" s="22" t="s">
        <v>120</v>
      </c>
      <c r="B112" s="93"/>
      <c r="C112" s="94"/>
      <c r="D112" s="94"/>
      <c r="E112" s="70" t="s">
        <v>39</v>
      </c>
      <c r="F112" s="71">
        <v>1.3</v>
      </c>
      <c r="G112" s="69">
        <f aca="true" t="shared" si="22" ref="G112:I113">G$111*$F112/$F$111</f>
        <v>400353.982300885</v>
      </c>
      <c r="H112" s="69">
        <f t="shared" si="22"/>
        <v>366991.1504424779</v>
      </c>
      <c r="I112" s="68">
        <f t="shared" si="22"/>
        <v>340530.9734513275</v>
      </c>
      <c r="N112" s="52">
        <f t="shared" si="20"/>
        <v>400354</v>
      </c>
    </row>
    <row r="113" spans="1:14" ht="22.5" customHeight="1">
      <c r="A113" s="22" t="s">
        <v>121</v>
      </c>
      <c r="B113" s="93"/>
      <c r="C113" s="94"/>
      <c r="D113" s="94"/>
      <c r="E113" s="70" t="s">
        <v>40</v>
      </c>
      <c r="F113" s="71">
        <v>1.47</v>
      </c>
      <c r="G113" s="69">
        <f t="shared" si="22"/>
        <v>452707.9646017699</v>
      </c>
      <c r="H113" s="69">
        <f t="shared" si="22"/>
        <v>414982.3008849558</v>
      </c>
      <c r="I113" s="68">
        <f t="shared" si="22"/>
        <v>385061.9469026549</v>
      </c>
      <c r="N113" s="52">
        <f t="shared" si="20"/>
        <v>452708</v>
      </c>
    </row>
    <row r="114" spans="1:14" ht="22.5" customHeight="1">
      <c r="A114" s="22" t="s">
        <v>122</v>
      </c>
      <c r="B114" s="93">
        <v>4</v>
      </c>
      <c r="C114" s="94" t="s">
        <v>243</v>
      </c>
      <c r="D114" s="94"/>
      <c r="E114" s="70" t="s">
        <v>37</v>
      </c>
      <c r="F114" s="71">
        <v>1</v>
      </c>
      <c r="G114" s="69">
        <f>G$115*$F114/$F$115</f>
        <v>307964.60176991153</v>
      </c>
      <c r="H114" s="69">
        <f>H$115*$F114/$F$115</f>
        <v>282300.88495575223</v>
      </c>
      <c r="I114" s="68">
        <f>I$115*$F114/$F$115</f>
        <v>261946.90265486727</v>
      </c>
      <c r="N114" s="52">
        <f t="shared" si="20"/>
        <v>307964.6</v>
      </c>
    </row>
    <row r="115" spans="1:14" s="3" customFormat="1" ht="22.5" customHeight="1">
      <c r="A115" s="22" t="s">
        <v>123</v>
      </c>
      <c r="B115" s="93"/>
      <c r="C115" s="94"/>
      <c r="D115" s="94"/>
      <c r="E115" s="67" t="s">
        <v>38</v>
      </c>
      <c r="F115" s="9">
        <v>1.13</v>
      </c>
      <c r="G115" s="12">
        <v>348000</v>
      </c>
      <c r="H115" s="12">
        <v>319000</v>
      </c>
      <c r="I115" s="13">
        <v>296000</v>
      </c>
      <c r="J115" s="22"/>
      <c r="K115" s="22"/>
      <c r="L115" s="22"/>
      <c r="N115" s="52">
        <f t="shared" si="20"/>
        <v>348000</v>
      </c>
    </row>
    <row r="116" spans="1:14" ht="22.5" customHeight="1">
      <c r="A116" s="22" t="s">
        <v>124</v>
      </c>
      <c r="B116" s="93"/>
      <c r="C116" s="94"/>
      <c r="D116" s="94"/>
      <c r="E116" s="70" t="s">
        <v>39</v>
      </c>
      <c r="F116" s="71">
        <v>1.3</v>
      </c>
      <c r="G116" s="69">
        <f aca="true" t="shared" si="23" ref="G116:I117">G$115*$F116/$F$115</f>
        <v>400353.982300885</v>
      </c>
      <c r="H116" s="69">
        <f t="shared" si="23"/>
        <v>366991.1504424779</v>
      </c>
      <c r="I116" s="68">
        <f t="shared" si="23"/>
        <v>340530.9734513275</v>
      </c>
      <c r="N116" s="52">
        <f t="shared" si="20"/>
        <v>400354</v>
      </c>
    </row>
    <row r="117" spans="1:14" ht="22.5" customHeight="1">
      <c r="A117" s="22" t="s">
        <v>125</v>
      </c>
      <c r="B117" s="93"/>
      <c r="C117" s="94"/>
      <c r="D117" s="94"/>
      <c r="E117" s="70" t="s">
        <v>40</v>
      </c>
      <c r="F117" s="71">
        <v>1.47</v>
      </c>
      <c r="G117" s="69">
        <f t="shared" si="23"/>
        <v>452707.9646017699</v>
      </c>
      <c r="H117" s="69">
        <f t="shared" si="23"/>
        <v>414982.3008849558</v>
      </c>
      <c r="I117" s="68">
        <f t="shared" si="23"/>
        <v>385061.9469026549</v>
      </c>
      <c r="N117" s="52">
        <f t="shared" si="20"/>
        <v>452708</v>
      </c>
    </row>
    <row r="118" spans="1:14" ht="22.5" customHeight="1">
      <c r="A118" s="22" t="s">
        <v>115</v>
      </c>
      <c r="B118" s="93">
        <v>5</v>
      </c>
      <c r="C118" s="94" t="s">
        <v>244</v>
      </c>
      <c r="D118" s="94"/>
      <c r="E118" s="91" t="s">
        <v>32</v>
      </c>
      <c r="F118" s="92">
        <v>1</v>
      </c>
      <c r="G118" s="90">
        <f>G$119*$F118/$F$119</f>
        <v>360888.3495145631</v>
      </c>
      <c r="H118" s="90">
        <f>H$119*$F118/$F$119</f>
        <v>330933.98058252427</v>
      </c>
      <c r="I118" s="89">
        <f>I$119*$F118/$F$119</f>
        <v>307254.36893203884</v>
      </c>
      <c r="N118" s="52">
        <f t="shared" si="20"/>
        <v>360888.3</v>
      </c>
    </row>
    <row r="119" spans="1:14" s="3" customFormat="1" ht="22.5" customHeight="1">
      <c r="A119" s="22" t="s">
        <v>116</v>
      </c>
      <c r="B119" s="93"/>
      <c r="C119" s="94"/>
      <c r="D119" s="94"/>
      <c r="E119" s="88" t="s">
        <v>33</v>
      </c>
      <c r="F119" s="9">
        <v>1.03</v>
      </c>
      <c r="G119" s="12">
        <v>371715</v>
      </c>
      <c r="H119" s="12">
        <v>340862</v>
      </c>
      <c r="I119" s="13">
        <v>316472</v>
      </c>
      <c r="J119" s="22"/>
      <c r="K119" s="22"/>
      <c r="L119" s="22"/>
      <c r="N119" s="52">
        <f t="shared" si="20"/>
        <v>371715</v>
      </c>
    </row>
    <row r="120" spans="1:14" ht="22.5" customHeight="1">
      <c r="A120" s="22" t="s">
        <v>117</v>
      </c>
      <c r="B120" s="93"/>
      <c r="C120" s="94"/>
      <c r="D120" s="94"/>
      <c r="E120" s="91" t="s">
        <v>34</v>
      </c>
      <c r="F120" s="92">
        <v>1.06</v>
      </c>
      <c r="G120" s="90">
        <f>G$119*$F120/$F$119</f>
        <v>382541.6504854369</v>
      </c>
      <c r="H120" s="90">
        <f>H$119*$F120/$F$119</f>
        <v>350790.01941747573</v>
      </c>
      <c r="I120" s="89">
        <f>I$119*$F120/$F$119</f>
        <v>325689.63106796116</v>
      </c>
      <c r="N120" s="52">
        <f t="shared" si="20"/>
        <v>382541.7</v>
      </c>
    </row>
    <row r="121" spans="1:14" ht="22.5" customHeight="1">
      <c r="A121" s="22" t="s">
        <v>238</v>
      </c>
      <c r="B121" s="93">
        <v>6</v>
      </c>
      <c r="C121" s="94" t="s">
        <v>245</v>
      </c>
      <c r="D121" s="94"/>
      <c r="E121" s="70" t="s">
        <v>32</v>
      </c>
      <c r="F121" s="71">
        <v>1</v>
      </c>
      <c r="G121" s="69">
        <f>G$122*$F121/$F$122</f>
        <v>0</v>
      </c>
      <c r="H121" s="69">
        <f>H$122*$F121/$F$122</f>
        <v>0</v>
      </c>
      <c r="I121" s="68">
        <f>I$122*$F121/$F$122</f>
        <v>0</v>
      </c>
      <c r="N121" s="52">
        <f t="shared" si="20"/>
        <v>0</v>
      </c>
    </row>
    <row r="122" spans="1:14" s="3" customFormat="1" ht="22.5" customHeight="1">
      <c r="A122" s="22" t="s">
        <v>239</v>
      </c>
      <c r="B122" s="93"/>
      <c r="C122" s="94"/>
      <c r="D122" s="94"/>
      <c r="E122" s="67" t="s">
        <v>33</v>
      </c>
      <c r="F122" s="9">
        <v>1.02</v>
      </c>
      <c r="G122" s="12">
        <v>0</v>
      </c>
      <c r="H122" s="12">
        <v>0</v>
      </c>
      <c r="I122" s="13">
        <v>0</v>
      </c>
      <c r="J122" s="22"/>
      <c r="K122" s="22"/>
      <c r="L122" s="22"/>
      <c r="N122" s="52">
        <f t="shared" si="20"/>
        <v>0</v>
      </c>
    </row>
    <row r="123" spans="1:14" ht="22.5" customHeight="1">
      <c r="A123" s="22" t="s">
        <v>240</v>
      </c>
      <c r="B123" s="93"/>
      <c r="C123" s="94"/>
      <c r="D123" s="94"/>
      <c r="E123" s="70" t="s">
        <v>34</v>
      </c>
      <c r="F123" s="71">
        <v>1.04</v>
      </c>
      <c r="G123" s="69">
        <f>G$122*$F123/$F$122</f>
        <v>0</v>
      </c>
      <c r="H123" s="69">
        <f>H$122*$F123/$F$122</f>
        <v>0</v>
      </c>
      <c r="I123" s="68">
        <f>I$122*$F123/$F$122</f>
        <v>0</v>
      </c>
      <c r="N123" s="52">
        <f t="shared" si="20"/>
        <v>0</v>
      </c>
    </row>
    <row r="124" spans="1:14" ht="22.5" customHeight="1">
      <c r="A124" s="22" t="s">
        <v>126</v>
      </c>
      <c r="B124" s="93" t="s">
        <v>43</v>
      </c>
      <c r="C124" s="94" t="s">
        <v>44</v>
      </c>
      <c r="D124" s="94"/>
      <c r="E124" s="70" t="s">
        <v>37</v>
      </c>
      <c r="F124" s="71">
        <v>1</v>
      </c>
      <c r="G124" s="69">
        <f>G$125*$F124/$F$125</f>
        <v>563636.3636363636</v>
      </c>
      <c r="H124" s="69">
        <f>H$125*$F124/$F$125</f>
        <v>518181.8181818181</v>
      </c>
      <c r="I124" s="68">
        <f>I$125*$F124/$F$125</f>
        <v>485454.5454545454</v>
      </c>
      <c r="N124" s="52">
        <f t="shared" si="20"/>
        <v>563636.4</v>
      </c>
    </row>
    <row r="125" spans="1:14" s="3" customFormat="1" ht="22.5" customHeight="1">
      <c r="A125" s="22" t="s">
        <v>127</v>
      </c>
      <c r="B125" s="93"/>
      <c r="C125" s="94"/>
      <c r="D125" s="94"/>
      <c r="E125" s="67" t="s">
        <v>38</v>
      </c>
      <c r="F125" s="9">
        <v>1.1</v>
      </c>
      <c r="G125" s="12">
        <v>620000</v>
      </c>
      <c r="H125" s="12">
        <v>570000</v>
      </c>
      <c r="I125" s="13">
        <v>534000</v>
      </c>
      <c r="J125" s="22"/>
      <c r="K125" s="22"/>
      <c r="L125" s="22"/>
      <c r="N125" s="52">
        <f t="shared" si="20"/>
        <v>620000</v>
      </c>
    </row>
    <row r="126" spans="1:14" ht="22.5" customHeight="1">
      <c r="A126" s="22" t="s">
        <v>128</v>
      </c>
      <c r="B126" s="93"/>
      <c r="C126" s="94"/>
      <c r="D126" s="94"/>
      <c r="E126" s="70" t="s">
        <v>39</v>
      </c>
      <c r="F126" s="71">
        <v>1.24</v>
      </c>
      <c r="G126" s="69">
        <f aca="true" t="shared" si="24" ref="G126:I127">G$125*$F126/$F$125</f>
        <v>698909.0909090908</v>
      </c>
      <c r="H126" s="69">
        <f t="shared" si="24"/>
        <v>642545.4545454545</v>
      </c>
      <c r="I126" s="68">
        <f t="shared" si="24"/>
        <v>601963.6363636364</v>
      </c>
      <c r="N126" s="52">
        <f t="shared" si="20"/>
        <v>698909.1</v>
      </c>
    </row>
    <row r="127" spans="1:14" ht="22.5" customHeight="1">
      <c r="A127" s="22" t="s">
        <v>129</v>
      </c>
      <c r="B127" s="93"/>
      <c r="C127" s="94"/>
      <c r="D127" s="94"/>
      <c r="E127" s="70" t="s">
        <v>40</v>
      </c>
      <c r="F127" s="71">
        <v>1.39</v>
      </c>
      <c r="G127" s="69">
        <f t="shared" si="24"/>
        <v>783454.5454545453</v>
      </c>
      <c r="H127" s="69">
        <f t="shared" si="24"/>
        <v>720272.7272727272</v>
      </c>
      <c r="I127" s="68">
        <f t="shared" si="24"/>
        <v>674781.8181818181</v>
      </c>
      <c r="N127" s="52">
        <f t="shared" si="20"/>
        <v>783454.5</v>
      </c>
    </row>
    <row r="128" spans="1:14" ht="22.5" customHeight="1">
      <c r="A128" s="22" t="s">
        <v>218</v>
      </c>
      <c r="B128" s="93" t="s">
        <v>214</v>
      </c>
      <c r="C128" s="94" t="s">
        <v>216</v>
      </c>
      <c r="D128" s="94"/>
      <c r="E128" s="70" t="s">
        <v>32</v>
      </c>
      <c r="F128" s="71">
        <v>1</v>
      </c>
      <c r="G128" s="69">
        <f aca="true" t="shared" si="25" ref="G128:L128">G$129*$F128/$F$129</f>
        <v>582159.6244131456</v>
      </c>
      <c r="H128" s="69">
        <f t="shared" si="25"/>
        <v>535211.2676056338</v>
      </c>
      <c r="I128" s="68">
        <f t="shared" si="25"/>
        <v>501408.4507042254</v>
      </c>
      <c r="J128" s="87">
        <f t="shared" si="25"/>
        <v>0</v>
      </c>
      <c r="K128" s="69">
        <f t="shared" si="25"/>
        <v>0</v>
      </c>
      <c r="L128" s="69">
        <f t="shared" si="25"/>
        <v>0</v>
      </c>
      <c r="N128" s="52">
        <f t="shared" si="20"/>
        <v>582159.6</v>
      </c>
    </row>
    <row r="129" spans="1:14" s="3" customFormat="1" ht="22.5" customHeight="1">
      <c r="A129" s="22" t="s">
        <v>219</v>
      </c>
      <c r="B129" s="93"/>
      <c r="C129" s="94"/>
      <c r="D129" s="94"/>
      <c r="E129" s="67" t="s">
        <v>33</v>
      </c>
      <c r="F129" s="9">
        <v>1.065</v>
      </c>
      <c r="G129" s="12">
        <v>620000</v>
      </c>
      <c r="H129" s="12">
        <v>570000</v>
      </c>
      <c r="I129" s="13">
        <v>534000</v>
      </c>
      <c r="J129" s="22"/>
      <c r="K129" s="22"/>
      <c r="L129" s="22"/>
      <c r="N129" s="52">
        <f t="shared" si="20"/>
        <v>620000</v>
      </c>
    </row>
    <row r="130" spans="1:14" ht="22.5" customHeight="1">
      <c r="A130" s="22" t="s">
        <v>220</v>
      </c>
      <c r="B130" s="93"/>
      <c r="C130" s="94"/>
      <c r="D130" s="94"/>
      <c r="E130" s="70" t="s">
        <v>34</v>
      </c>
      <c r="F130" s="71">
        <v>1.13</v>
      </c>
      <c r="G130" s="69">
        <f>G$129*$F130/$F$129</f>
        <v>657840.3755868544</v>
      </c>
      <c r="H130" s="69">
        <f>H$129*$F130/$F$129</f>
        <v>604788.7323943662</v>
      </c>
      <c r="I130" s="68">
        <f>I$129*$F130/$F$129</f>
        <v>566591.5492957747</v>
      </c>
      <c r="N130" s="52">
        <f t="shared" si="20"/>
        <v>657840.4</v>
      </c>
    </row>
    <row r="131" spans="1:14" ht="22.5" customHeight="1">
      <c r="A131" s="22" t="s">
        <v>221</v>
      </c>
      <c r="B131" s="93" t="s">
        <v>215</v>
      </c>
      <c r="C131" s="94" t="s">
        <v>217</v>
      </c>
      <c r="D131" s="94"/>
      <c r="E131" s="70" t="s">
        <v>32</v>
      </c>
      <c r="F131" s="71">
        <v>1</v>
      </c>
      <c r="G131" s="69">
        <f>G$132*$F131/$F$132</f>
        <v>582159.6244131456</v>
      </c>
      <c r="H131" s="69">
        <f>H$132*$F131/$F$132</f>
        <v>535211.2676056338</v>
      </c>
      <c r="I131" s="68">
        <f>I$132*$F131/$F$132</f>
        <v>501408.4507042254</v>
      </c>
      <c r="N131" s="52">
        <f t="shared" si="20"/>
        <v>582159.6</v>
      </c>
    </row>
    <row r="132" spans="1:14" s="3" customFormat="1" ht="22.5" customHeight="1">
      <c r="A132" s="22" t="s">
        <v>222</v>
      </c>
      <c r="B132" s="93"/>
      <c r="C132" s="94"/>
      <c r="D132" s="94"/>
      <c r="E132" s="67" t="s">
        <v>33</v>
      </c>
      <c r="F132" s="9">
        <v>1.065</v>
      </c>
      <c r="G132" s="12">
        <v>620000</v>
      </c>
      <c r="H132" s="12">
        <v>570000</v>
      </c>
      <c r="I132" s="13">
        <v>534000</v>
      </c>
      <c r="J132" s="22"/>
      <c r="K132" s="22"/>
      <c r="L132" s="22"/>
      <c r="N132" s="52">
        <f t="shared" si="20"/>
        <v>620000</v>
      </c>
    </row>
    <row r="133" spans="1:14" ht="22.5" customHeight="1" thickBot="1">
      <c r="A133" s="22" t="s">
        <v>223</v>
      </c>
      <c r="B133" s="95"/>
      <c r="C133" s="96"/>
      <c r="D133" s="96"/>
      <c r="E133" s="10" t="s">
        <v>34</v>
      </c>
      <c r="F133" s="11">
        <v>1.13</v>
      </c>
      <c r="G133" s="20">
        <f>G$132*$F133/$F$132</f>
        <v>657840.3755868544</v>
      </c>
      <c r="H133" s="20">
        <f>H$132*$F133/$F$132</f>
        <v>604788.7323943662</v>
      </c>
      <c r="I133" s="21">
        <f>I$132*$F133/$F$132</f>
        <v>566591.5492957747</v>
      </c>
      <c r="N133" s="85">
        <f t="shared" si="20"/>
        <v>657840.4</v>
      </c>
    </row>
    <row r="135" spans="1:15" ht="20.25" customHeight="1">
      <c r="A135" s="72"/>
      <c r="K135" s="73"/>
      <c r="L135" s="73"/>
      <c r="N135" s="74"/>
      <c r="O135" s="75"/>
    </row>
    <row r="136" spans="1:15" ht="20.25" customHeight="1">
      <c r="A136" s="72"/>
      <c r="C136" s="110" t="s">
        <v>134</v>
      </c>
      <c r="D136" s="110"/>
      <c r="E136" s="110"/>
      <c r="F136" s="110"/>
      <c r="G136" s="110"/>
      <c r="H136" s="110"/>
      <c r="K136" s="73"/>
      <c r="L136" s="73"/>
      <c r="N136" s="74"/>
      <c r="O136" s="75"/>
    </row>
    <row r="137" spans="1:15" ht="42" customHeight="1">
      <c r="A137" s="72"/>
      <c r="C137" s="115" t="s">
        <v>247</v>
      </c>
      <c r="D137" s="116"/>
      <c r="E137" s="116"/>
      <c r="F137" s="116"/>
      <c r="G137" s="116"/>
      <c r="H137" s="116"/>
      <c r="K137" s="73"/>
      <c r="L137" s="73"/>
      <c r="N137" s="74"/>
      <c r="O137" s="75"/>
    </row>
    <row r="138" spans="1:15" ht="20.25" customHeight="1">
      <c r="A138" s="72"/>
      <c r="C138" s="113" t="s">
        <v>61</v>
      </c>
      <c r="D138" s="113"/>
      <c r="E138" s="113"/>
      <c r="F138" s="113"/>
      <c r="G138" s="113"/>
      <c r="H138" s="113"/>
      <c r="K138" s="73"/>
      <c r="L138" s="73"/>
      <c r="N138" s="74"/>
      <c r="O138" s="75"/>
    </row>
    <row r="139" spans="1:15" ht="20.25" customHeight="1" thickBot="1">
      <c r="A139" s="72"/>
      <c r="K139" s="73"/>
      <c r="L139" s="73"/>
      <c r="N139" s="74"/>
      <c r="O139" s="75"/>
    </row>
    <row r="140" spans="1:15" ht="45.75" customHeight="1">
      <c r="A140" s="72"/>
      <c r="C140" s="32" t="s">
        <v>135</v>
      </c>
      <c r="D140" s="33" t="s">
        <v>136</v>
      </c>
      <c r="E140" s="33" t="s">
        <v>137</v>
      </c>
      <c r="F140" s="34" t="s">
        <v>138</v>
      </c>
      <c r="G140" s="33" t="s">
        <v>139</v>
      </c>
      <c r="H140" s="35" t="s">
        <v>140</v>
      </c>
      <c r="K140" s="73"/>
      <c r="L140" s="73"/>
      <c r="N140" s="74"/>
      <c r="O140" s="75"/>
    </row>
    <row r="141" spans="1:15" ht="20.25" customHeight="1">
      <c r="A141" s="25" t="s">
        <v>130</v>
      </c>
      <c r="C141" s="63">
        <v>1</v>
      </c>
      <c r="D141" s="26" t="s">
        <v>250</v>
      </c>
      <c r="E141" s="26" t="s">
        <v>53</v>
      </c>
      <c r="F141" s="36">
        <v>20791</v>
      </c>
      <c r="G141" s="55">
        <v>1.02</v>
      </c>
      <c r="H141" s="57">
        <f>F141*G141</f>
        <v>21206.82</v>
      </c>
      <c r="K141" s="73"/>
      <c r="L141" s="73"/>
      <c r="N141" s="76">
        <f>ROUND(F141,1)</f>
        <v>20791</v>
      </c>
      <c r="O141" s="75"/>
    </row>
    <row r="142" spans="1:15" ht="20.25" customHeight="1">
      <c r="A142" s="25" t="s">
        <v>131</v>
      </c>
      <c r="C142" s="63">
        <v>2</v>
      </c>
      <c r="D142" s="26" t="s">
        <v>141</v>
      </c>
      <c r="E142" s="26" t="s">
        <v>53</v>
      </c>
      <c r="F142" s="36">
        <v>15945</v>
      </c>
      <c r="G142" s="55">
        <v>1.03</v>
      </c>
      <c r="H142" s="57">
        <f>F142*G142</f>
        <v>16423.350000000002</v>
      </c>
      <c r="K142" s="73"/>
      <c r="L142" s="73"/>
      <c r="N142" s="76">
        <f>ROUND(F142,1)</f>
        <v>15945</v>
      </c>
      <c r="O142" s="75"/>
    </row>
    <row r="143" spans="1:15" ht="20.25" customHeight="1">
      <c r="A143" s="25" t="s">
        <v>132</v>
      </c>
      <c r="C143" s="63">
        <v>3</v>
      </c>
      <c r="D143" s="26" t="s">
        <v>54</v>
      </c>
      <c r="E143" s="26" t="s">
        <v>55</v>
      </c>
      <c r="F143" s="36">
        <v>1864.44</v>
      </c>
      <c r="G143" s="55">
        <v>1.05</v>
      </c>
      <c r="H143" s="57">
        <f>F143*G143</f>
        <v>1957.662</v>
      </c>
      <c r="K143" s="73"/>
      <c r="L143" s="73"/>
      <c r="N143" s="76">
        <f>ROUND(F143,1)</f>
        <v>1864.4</v>
      </c>
      <c r="O143" s="75"/>
    </row>
    <row r="144" spans="1:15" ht="20.25" customHeight="1" thickBot="1">
      <c r="A144" s="25" t="s">
        <v>133</v>
      </c>
      <c r="C144" s="65">
        <v>4</v>
      </c>
      <c r="D144" s="28" t="s">
        <v>56</v>
      </c>
      <c r="E144" s="28" t="s">
        <v>53</v>
      </c>
      <c r="F144" s="37">
        <v>0</v>
      </c>
      <c r="G144" s="56">
        <v>0</v>
      </c>
      <c r="H144" s="77">
        <f>F144*G144</f>
        <v>0</v>
      </c>
      <c r="K144" s="73"/>
      <c r="L144" s="73"/>
      <c r="N144" s="76">
        <f>ROUND(F144,1)</f>
        <v>0</v>
      </c>
      <c r="O144" s="75"/>
    </row>
    <row r="145" spans="1:15" ht="20.25" customHeight="1">
      <c r="A145" s="72"/>
      <c r="K145" s="73"/>
      <c r="L145" s="73"/>
      <c r="N145" s="74"/>
      <c r="O145" s="75"/>
    </row>
    <row r="146" spans="1:15" ht="20.25" customHeight="1">
      <c r="A146" s="72"/>
      <c r="C146" s="114" t="s">
        <v>203</v>
      </c>
      <c r="D146" s="114"/>
      <c r="E146" s="114"/>
      <c r="F146" s="114"/>
      <c r="G146" s="114"/>
      <c r="H146" s="114"/>
      <c r="K146" s="73"/>
      <c r="L146" s="73"/>
      <c r="N146" s="74"/>
      <c r="O146" s="75"/>
    </row>
    <row r="147" spans="1:15" ht="47.25" customHeight="1">
      <c r="A147" s="72"/>
      <c r="C147" s="108" t="s">
        <v>247</v>
      </c>
      <c r="D147" s="109"/>
      <c r="E147" s="109"/>
      <c r="F147" s="109"/>
      <c r="G147" s="109"/>
      <c r="H147" s="109"/>
      <c r="K147" s="73"/>
      <c r="L147" s="73"/>
      <c r="N147" s="74"/>
      <c r="O147" s="75"/>
    </row>
    <row r="148" spans="1:15" ht="20.25" customHeight="1">
      <c r="A148" s="72"/>
      <c r="C148" s="113" t="s">
        <v>61</v>
      </c>
      <c r="D148" s="113"/>
      <c r="E148" s="113"/>
      <c r="F148" s="113"/>
      <c r="G148" s="113"/>
      <c r="H148" s="113"/>
      <c r="K148" s="73"/>
      <c r="L148" s="73"/>
      <c r="N148" s="74"/>
      <c r="O148" s="75"/>
    </row>
    <row r="149" spans="1:15" ht="20.25" customHeight="1" thickBot="1">
      <c r="A149" s="72"/>
      <c r="K149" s="73"/>
      <c r="L149" s="73"/>
      <c r="N149" s="74"/>
      <c r="O149" s="75"/>
    </row>
    <row r="150" spans="1:15" ht="45.75" customHeight="1">
      <c r="A150" s="72"/>
      <c r="C150" s="32" t="s">
        <v>135</v>
      </c>
      <c r="D150" s="33" t="s">
        <v>136</v>
      </c>
      <c r="E150" s="33" t="s">
        <v>137</v>
      </c>
      <c r="F150" s="34" t="s">
        <v>138</v>
      </c>
      <c r="G150" s="33" t="s">
        <v>139</v>
      </c>
      <c r="H150" s="35" t="s">
        <v>140</v>
      </c>
      <c r="K150" s="73"/>
      <c r="L150" s="73"/>
      <c r="N150" s="74"/>
      <c r="O150" s="75"/>
    </row>
    <row r="151" spans="1:15" ht="20.25" customHeight="1">
      <c r="A151" s="25" t="s">
        <v>204</v>
      </c>
      <c r="C151" s="63">
        <v>1</v>
      </c>
      <c r="D151" s="26" t="s">
        <v>250</v>
      </c>
      <c r="E151" s="26" t="s">
        <v>53</v>
      </c>
      <c r="F151" s="36">
        <v>20791</v>
      </c>
      <c r="G151" s="55">
        <v>1.02</v>
      </c>
      <c r="H151" s="57">
        <f>F151*G151</f>
        <v>21206.82</v>
      </c>
      <c r="K151" s="73"/>
      <c r="L151" s="73"/>
      <c r="N151" s="76">
        <f>ROUND(F151,1)</f>
        <v>20791</v>
      </c>
      <c r="O151" s="75"/>
    </row>
    <row r="152" spans="1:15" ht="20.25" customHeight="1">
      <c r="A152" s="25" t="s">
        <v>205</v>
      </c>
      <c r="C152" s="63">
        <v>2</v>
      </c>
      <c r="D152" s="26" t="s">
        <v>141</v>
      </c>
      <c r="E152" s="26" t="s">
        <v>53</v>
      </c>
      <c r="F152" s="36">
        <v>15945</v>
      </c>
      <c r="G152" s="55">
        <v>1.03</v>
      </c>
      <c r="H152" s="57">
        <f>F152*G152</f>
        <v>16423.350000000002</v>
      </c>
      <c r="K152" s="73"/>
      <c r="L152" s="73"/>
      <c r="N152" s="76">
        <f>ROUND(F152,1)</f>
        <v>15945</v>
      </c>
      <c r="O152" s="75"/>
    </row>
    <row r="153" spans="1:15" ht="20.25" customHeight="1">
      <c r="A153" s="25" t="s">
        <v>206</v>
      </c>
      <c r="C153" s="63">
        <v>3</v>
      </c>
      <c r="D153" s="26" t="s">
        <v>54</v>
      </c>
      <c r="E153" s="26" t="s">
        <v>55</v>
      </c>
      <c r="F153" s="36">
        <v>1864.44</v>
      </c>
      <c r="G153" s="55">
        <v>1.05</v>
      </c>
      <c r="H153" s="57">
        <f>F153*G153</f>
        <v>1957.662</v>
      </c>
      <c r="K153" s="73"/>
      <c r="L153" s="73"/>
      <c r="N153" s="76">
        <f>ROUND(F153,1)</f>
        <v>1864.4</v>
      </c>
      <c r="O153" s="75"/>
    </row>
    <row r="154" spans="1:15" ht="20.25" customHeight="1" thickBot="1">
      <c r="A154" s="25" t="s">
        <v>207</v>
      </c>
      <c r="C154" s="65">
        <v>4</v>
      </c>
      <c r="D154" s="28" t="s">
        <v>56</v>
      </c>
      <c r="E154" s="28" t="s">
        <v>53</v>
      </c>
      <c r="F154" s="37">
        <v>0</v>
      </c>
      <c r="G154" s="56">
        <v>0</v>
      </c>
      <c r="H154" s="77">
        <f>F154*G154</f>
        <v>0</v>
      </c>
      <c r="K154" s="73"/>
      <c r="L154" s="73"/>
      <c r="N154" s="76">
        <f>ROUND(F154,1)</f>
        <v>0</v>
      </c>
      <c r="O154" s="75"/>
    </row>
    <row r="155" spans="1:15" ht="20.25" customHeight="1">
      <c r="A155" s="72"/>
      <c r="K155" s="73"/>
      <c r="L155" s="73"/>
      <c r="N155" s="74"/>
      <c r="O155" s="75"/>
    </row>
    <row r="156" spans="1:15" ht="20.25" customHeight="1">
      <c r="A156" s="72"/>
      <c r="C156" s="114" t="s">
        <v>208</v>
      </c>
      <c r="D156" s="114"/>
      <c r="E156" s="114"/>
      <c r="F156" s="114"/>
      <c r="G156" s="114"/>
      <c r="H156" s="114"/>
      <c r="K156" s="73"/>
      <c r="L156" s="73"/>
      <c r="N156" s="74"/>
      <c r="O156" s="75"/>
    </row>
    <row r="157" spans="1:15" ht="20.25" customHeight="1" thickBot="1">
      <c r="A157" s="72"/>
      <c r="K157" s="73"/>
      <c r="L157" s="73"/>
      <c r="N157" s="74"/>
      <c r="O157" s="75"/>
    </row>
    <row r="158" spans="1:15" ht="45.75" customHeight="1">
      <c r="A158" s="72"/>
      <c r="C158" s="32" t="s">
        <v>135</v>
      </c>
      <c r="D158" s="33" t="s">
        <v>136</v>
      </c>
      <c r="E158" s="33" t="s">
        <v>137</v>
      </c>
      <c r="F158" s="34" t="s">
        <v>209</v>
      </c>
      <c r="G158" s="33" t="s">
        <v>139</v>
      </c>
      <c r="H158" s="35" t="s">
        <v>140</v>
      </c>
      <c r="K158" s="73"/>
      <c r="L158" s="73"/>
      <c r="N158" s="74"/>
      <c r="O158" s="75"/>
    </row>
    <row r="159" spans="1:15" ht="20.25" customHeight="1">
      <c r="A159" s="25" t="s">
        <v>210</v>
      </c>
      <c r="C159" s="63">
        <v>1</v>
      </c>
      <c r="D159" s="26" t="s">
        <v>52</v>
      </c>
      <c r="E159" s="26" t="s">
        <v>53</v>
      </c>
      <c r="F159" s="78">
        <f>F141-F151</f>
        <v>0</v>
      </c>
      <c r="G159" s="79">
        <v>1.02</v>
      </c>
      <c r="H159" s="80">
        <f>F159*G159</f>
        <v>0</v>
      </c>
      <c r="K159" s="73"/>
      <c r="L159" s="73"/>
      <c r="N159" s="76">
        <f>ROUND(F159,1)</f>
        <v>0</v>
      </c>
      <c r="O159" s="75"/>
    </row>
    <row r="160" spans="1:15" ht="20.25" customHeight="1">
      <c r="A160" s="25" t="s">
        <v>211</v>
      </c>
      <c r="C160" s="63">
        <v>2</v>
      </c>
      <c r="D160" s="26" t="s">
        <v>141</v>
      </c>
      <c r="E160" s="26" t="s">
        <v>53</v>
      </c>
      <c r="F160" s="78">
        <f>F142-F152</f>
        <v>0</v>
      </c>
      <c r="G160" s="79">
        <v>1.03</v>
      </c>
      <c r="H160" s="80">
        <f>F160*G160</f>
        <v>0</v>
      </c>
      <c r="K160" s="73"/>
      <c r="L160" s="73"/>
      <c r="N160" s="76">
        <f>ROUND(F160,1)</f>
        <v>0</v>
      </c>
      <c r="O160" s="75"/>
    </row>
    <row r="161" spans="1:15" ht="20.25" customHeight="1">
      <c r="A161" s="25" t="s">
        <v>212</v>
      </c>
      <c r="C161" s="63">
        <v>3</v>
      </c>
      <c r="D161" s="26" t="s">
        <v>54</v>
      </c>
      <c r="E161" s="26" t="s">
        <v>55</v>
      </c>
      <c r="F161" s="78">
        <f>F143-F153</f>
        <v>0</v>
      </c>
      <c r="G161" s="79">
        <v>1.05</v>
      </c>
      <c r="H161" s="80">
        <f>F161*G161</f>
        <v>0</v>
      </c>
      <c r="K161" s="73"/>
      <c r="L161" s="73"/>
      <c r="N161" s="76">
        <f>ROUND(F161,1)</f>
        <v>0</v>
      </c>
      <c r="O161" s="75"/>
    </row>
    <row r="162" spans="1:15" ht="20.25" customHeight="1" thickBot="1">
      <c r="A162" s="25" t="s">
        <v>213</v>
      </c>
      <c r="C162" s="65">
        <v>4</v>
      </c>
      <c r="D162" s="28" t="s">
        <v>56</v>
      </c>
      <c r="E162" s="28" t="s">
        <v>53</v>
      </c>
      <c r="F162" s="86">
        <f>F144-F154</f>
        <v>0</v>
      </c>
      <c r="G162" s="81">
        <v>0</v>
      </c>
      <c r="H162" s="82">
        <f>F162*G162</f>
        <v>0</v>
      </c>
      <c r="K162" s="73"/>
      <c r="L162" s="73"/>
      <c r="N162" s="76">
        <f>ROUND(F162,1)</f>
        <v>0</v>
      </c>
      <c r="O162" s="75"/>
    </row>
    <row r="163" spans="11:15" ht="20.25" customHeight="1">
      <c r="K163" s="73"/>
      <c r="L163" s="73"/>
      <c r="N163" s="74"/>
      <c r="O163" s="75"/>
    </row>
    <row r="164" spans="3:15" ht="20.25" customHeight="1">
      <c r="C164" s="110" t="s">
        <v>148</v>
      </c>
      <c r="D164" s="110"/>
      <c r="E164" s="110"/>
      <c r="F164" s="110"/>
      <c r="G164" s="110"/>
      <c r="H164" s="110"/>
      <c r="K164" s="73"/>
      <c r="L164" s="73"/>
      <c r="N164" s="74"/>
      <c r="O164" s="75"/>
    </row>
    <row r="165" spans="3:15" ht="20.25" customHeight="1">
      <c r="C165" s="111" t="s">
        <v>146</v>
      </c>
      <c r="D165" s="111"/>
      <c r="E165" s="111"/>
      <c r="F165" s="111"/>
      <c r="G165" s="111"/>
      <c r="H165" s="111"/>
      <c r="K165" s="73"/>
      <c r="L165" s="73"/>
      <c r="N165" s="74"/>
      <c r="O165" s="75"/>
    </row>
    <row r="166" spans="3:15" ht="20.25" customHeight="1">
      <c r="C166" s="113" t="s">
        <v>61</v>
      </c>
      <c r="D166" s="113"/>
      <c r="E166" s="113"/>
      <c r="F166" s="113"/>
      <c r="G166" s="113"/>
      <c r="H166" s="113"/>
      <c r="K166" s="73"/>
      <c r="L166" s="73"/>
      <c r="N166" s="74"/>
      <c r="O166" s="75"/>
    </row>
    <row r="167" spans="3:15" ht="20.25" customHeight="1" thickBot="1">
      <c r="C167" s="62"/>
      <c r="D167" s="62"/>
      <c r="E167" s="62"/>
      <c r="F167" s="62"/>
      <c r="G167" s="62"/>
      <c r="H167" s="62"/>
      <c r="K167" s="73"/>
      <c r="L167" s="73"/>
      <c r="N167" s="74"/>
      <c r="O167" s="75"/>
    </row>
    <row r="168" spans="3:15" ht="28.5" customHeight="1" thickBot="1">
      <c r="C168" s="40" t="s">
        <v>0</v>
      </c>
      <c r="D168" s="41" t="s">
        <v>149</v>
      </c>
      <c r="E168" s="41" t="s">
        <v>137</v>
      </c>
      <c r="F168" s="41"/>
      <c r="G168" s="41" t="s">
        <v>145</v>
      </c>
      <c r="H168" s="42"/>
      <c r="K168" s="73"/>
      <c r="L168" s="73"/>
      <c r="N168" s="74"/>
      <c r="O168" s="75"/>
    </row>
    <row r="169" spans="1:15" ht="20.25" customHeight="1">
      <c r="A169" s="24" t="s">
        <v>143</v>
      </c>
      <c r="C169" s="43">
        <v>1</v>
      </c>
      <c r="D169" s="26" t="s">
        <v>150</v>
      </c>
      <c r="E169" s="64" t="s">
        <v>142</v>
      </c>
      <c r="F169" s="38"/>
      <c r="G169" s="45">
        <v>10</v>
      </c>
      <c r="H169" s="27"/>
      <c r="K169" s="73"/>
      <c r="L169" s="73"/>
      <c r="N169" s="83">
        <f>G169</f>
        <v>10</v>
      </c>
      <c r="O169" s="75"/>
    </row>
    <row r="170" spans="1:15" ht="20.25" customHeight="1" thickBot="1">
      <c r="A170" s="24" t="s">
        <v>144</v>
      </c>
      <c r="C170" s="44">
        <v>2</v>
      </c>
      <c r="D170" s="28" t="s">
        <v>147</v>
      </c>
      <c r="E170" s="66" t="s">
        <v>151</v>
      </c>
      <c r="F170" s="39"/>
      <c r="G170" s="46">
        <v>30000</v>
      </c>
      <c r="H170" s="29"/>
      <c r="K170" s="73"/>
      <c r="L170" s="73"/>
      <c r="N170" s="84">
        <f>G170</f>
        <v>30000</v>
      </c>
      <c r="O170" s="75"/>
    </row>
    <row r="171" spans="11:15" ht="20.25" customHeight="1">
      <c r="K171" s="73"/>
      <c r="L171" s="73"/>
      <c r="N171" s="74"/>
      <c r="O171" s="75"/>
    </row>
  </sheetData>
  <sheetProtection/>
  <mergeCells count="74">
    <mergeCell ref="C148:H148"/>
    <mergeCell ref="B3:I3"/>
    <mergeCell ref="C156:H156"/>
    <mergeCell ref="C164:H164"/>
    <mergeCell ref="C165:H165"/>
    <mergeCell ref="C166:H166"/>
    <mergeCell ref="C136:H136"/>
    <mergeCell ref="C137:H137"/>
    <mergeCell ref="C138:H138"/>
    <mergeCell ref="C146:H146"/>
    <mergeCell ref="C147:H147"/>
    <mergeCell ref="C39:C48"/>
    <mergeCell ref="B19:B28"/>
    <mergeCell ref="C19:C28"/>
    <mergeCell ref="D9:D18"/>
    <mergeCell ref="B1:I1"/>
    <mergeCell ref="B2:I2"/>
    <mergeCell ref="B4:I4"/>
    <mergeCell ref="B9:B18"/>
    <mergeCell ref="C9:C18"/>
    <mergeCell ref="D19:D28"/>
    <mergeCell ref="G100:G103"/>
    <mergeCell ref="C100:D103"/>
    <mergeCell ref="B93:B95"/>
    <mergeCell ref="C93:C95"/>
    <mergeCell ref="D93:D95"/>
    <mergeCell ref="B96:B99"/>
    <mergeCell ref="F100:F103"/>
    <mergeCell ref="C96:D99"/>
    <mergeCell ref="D49:D52"/>
    <mergeCell ref="I100:I103"/>
    <mergeCell ref="B104:B106"/>
    <mergeCell ref="B107:B109"/>
    <mergeCell ref="B100:B103"/>
    <mergeCell ref="B110:B113"/>
    <mergeCell ref="H100:H103"/>
    <mergeCell ref="E100:E103"/>
    <mergeCell ref="C107:D109"/>
    <mergeCell ref="C104:D106"/>
    <mergeCell ref="D29:D38"/>
    <mergeCell ref="D39:D48"/>
    <mergeCell ref="C49:C52"/>
    <mergeCell ref="B49:B52"/>
    <mergeCell ref="B29:B38"/>
    <mergeCell ref="C29:C38"/>
    <mergeCell ref="B39:B48"/>
    <mergeCell ref="D53:D60"/>
    <mergeCell ref="B114:B117"/>
    <mergeCell ref="D85:D92"/>
    <mergeCell ref="B69:B76"/>
    <mergeCell ref="C69:C76"/>
    <mergeCell ref="D69:D76"/>
    <mergeCell ref="B61:B68"/>
    <mergeCell ref="C61:C68"/>
    <mergeCell ref="C53:C60"/>
    <mergeCell ref="B53:B60"/>
    <mergeCell ref="D61:D68"/>
    <mergeCell ref="B77:B84"/>
    <mergeCell ref="C77:C84"/>
    <mergeCell ref="D77:D84"/>
    <mergeCell ref="B85:B92"/>
    <mergeCell ref="C85:C92"/>
    <mergeCell ref="B128:B130"/>
    <mergeCell ref="B131:B133"/>
    <mergeCell ref="C131:D133"/>
    <mergeCell ref="C128:D130"/>
    <mergeCell ref="B121:B123"/>
    <mergeCell ref="B124:B127"/>
    <mergeCell ref="B118:B120"/>
    <mergeCell ref="C118:D120"/>
    <mergeCell ref="C124:D127"/>
    <mergeCell ref="C121:D123"/>
    <mergeCell ref="C114:D117"/>
    <mergeCell ref="C110:D113"/>
  </mergeCells>
  <dataValidations count="1">
    <dataValidation allowBlank="1" showErrorMessage="1" sqref="A141:A144 A151:A154 A159:A162"/>
  </dataValidations>
  <printOptions/>
  <pageMargins left="0.45" right="0.29" top="0.39" bottom="0.4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AdminPV</dc:creator>
  <cp:keywords/>
  <dc:description/>
  <cp:lastModifiedBy>OS</cp:lastModifiedBy>
  <cp:lastPrinted>2020-03-18T09:31:43Z</cp:lastPrinted>
  <dcterms:created xsi:type="dcterms:W3CDTF">2020-02-19T02:20:46Z</dcterms:created>
  <dcterms:modified xsi:type="dcterms:W3CDTF">2021-11-02T03:35:02Z</dcterms:modified>
  <cp:category/>
  <cp:version/>
  <cp:contentType/>
  <cp:contentStatus/>
</cp:coreProperties>
</file>